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"/>
    </mc:Choice>
  </mc:AlternateContent>
  <xr:revisionPtr revIDLastSave="0" documentId="13_ncr:1_{C19B0DCE-F4B9-4CAA-AA37-46A9313C9113}" xr6:coauthVersionLast="36" xr6:coauthVersionMax="36" xr10:uidLastSave="{00000000-0000-0000-0000-000000000000}"/>
  <bookViews>
    <workbookView xWindow="240" yWindow="105" windowWidth="15015" windowHeight="807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<sst xmlns="http://schemas.openxmlformats.org/spreadsheetml/2006/main" count="42" uniqueCount="28">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</sst>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169" fontId="0" fillId="0" borderId="0" xfId="3" applyNumberFormat="1" applyFont="1" applyAlignment="1" applyProtection="1">
      <alignment horizontal="center"/>
      <protection locked="0"/>
    </xf>
    <xf numFmtId="14" fontId="0" fillId="0" borderId="0" xfId="3" applyNumberFormat="1" applyFont="1" applyProtection="1">
      <protection locked="0"/>
    </xf>
    <xf numFmtId="0" fontId="0" fillId="0" borderId="0" xfId="3" applyFont="1" applyProtection="1">
      <protection locked="0"/>
    </xf>
    <xf numFmtId="14" fontId="0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15352</c:v>
                </c:pt>
                <c:pt idx="1">
                  <c:v>15623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76200</xdr:rowOff>
    </xdr:from>
    <xdr:to>
      <xdr:col>0</xdr:col>
      <xdr:colOff>600075</xdr:colOff>
      <xdr:row>3</xdr:row>
      <xdr:rowOff>95250</xdr:rowOff>
    </xdr:to>
    <xdr:pic>
      <xdr:nvPicPr>
        <xdr:cNvPr id="1954" name="Imagem 17" descr="Logo Abecip Transparente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195" activePane="bottomRight" state="frozen"/>
      <selection activeCell="G16" sqref="G16"/>
      <selection pane="topRight" activeCell="G16" sqref="G16"/>
      <selection pane="bottomLeft" activeCell="G16" sqref="G16"/>
      <selection pane="bottomRight" activeCell="B210" sqref="B210:G211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15352</v>
      </c>
      <c r="D210" s="9">
        <v>19940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15623</v>
      </c>
      <c r="D211" s="9">
        <v>19401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/>
      <c r="C212" s="8"/>
      <c r="D212" s="9"/>
      <c r="E212" s="10"/>
      <c r="F212" s="10"/>
      <c r="G212" s="31"/>
    </row>
    <row r="213" spans="1:7" x14ac:dyDescent="0.2">
      <c r="A213" s="4">
        <v>43556</v>
      </c>
      <c r="B213" s="30"/>
      <c r="C213" s="8"/>
      <c r="D213" s="9"/>
      <c r="E213" s="10"/>
      <c r="F213" s="10"/>
      <c r="G213" s="31"/>
    </row>
    <row r="214" spans="1:7" x14ac:dyDescent="0.2">
      <c r="A214" s="4">
        <v>43586</v>
      </c>
      <c r="B214" s="30"/>
      <c r="C214" s="8"/>
      <c r="D214" s="9"/>
      <c r="E214" s="10"/>
      <c r="F214" s="10"/>
      <c r="G214" s="31"/>
    </row>
    <row r="215" spans="1:7" x14ac:dyDescent="0.2">
      <c r="A215" s="4">
        <v>43617</v>
      </c>
      <c r="B215" s="30"/>
      <c r="C215" s="8"/>
      <c r="D215" s="9"/>
      <c r="E215" s="10"/>
      <c r="F215" s="10"/>
      <c r="G215" s="31"/>
    </row>
    <row r="216" spans="1:7" x14ac:dyDescent="0.2">
      <c r="A216" s="4">
        <v>43647</v>
      </c>
      <c r="B216" s="30"/>
      <c r="C216" s="8"/>
      <c r="D216" s="9"/>
      <c r="E216" s="10"/>
      <c r="F216" s="10"/>
      <c r="G216" s="31"/>
    </row>
    <row r="217" spans="1:7" x14ac:dyDescent="0.2">
      <c r="A217" s="4">
        <v>43678</v>
      </c>
      <c r="B217" s="30"/>
      <c r="C217" s="8"/>
      <c r="D217" s="9"/>
      <c r="E217" s="10"/>
      <c r="F217" s="10"/>
      <c r="G217" s="31"/>
    </row>
    <row r="218" spans="1:7" x14ac:dyDescent="0.2">
      <c r="A218" s="4">
        <v>43709</v>
      </c>
      <c r="B218" s="30"/>
      <c r="C218" s="8"/>
      <c r="D218" s="9"/>
      <c r="E218" s="10"/>
      <c r="F218" s="10"/>
      <c r="G218" s="31"/>
    </row>
    <row r="219" spans="1:7" x14ac:dyDescent="0.2">
      <c r="A219" s="4">
        <v>43739</v>
      </c>
      <c r="B219" s="30"/>
      <c r="C219" s="8"/>
      <c r="D219" s="9"/>
      <c r="E219" s="10"/>
      <c r="F219" s="10"/>
      <c r="G219" s="31"/>
    </row>
    <row r="220" spans="1:7" x14ac:dyDescent="0.2">
      <c r="A220" s="4">
        <v>43770</v>
      </c>
      <c r="B220" s="30"/>
      <c r="C220" s="8"/>
      <c r="D220" s="9"/>
      <c r="E220" s="10"/>
      <c r="F220" s="10"/>
      <c r="G220" s="31"/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W23" sqref="W23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15352</v>
      </c>
      <c r="D9" s="50">
        <f>B9+C9</f>
        <v>19940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15623</v>
      </c>
      <c r="D10" s="50">
        <f t="shared" ref="D10:D20" si="0">B10+C10</f>
        <v>19401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0</v>
      </c>
      <c r="C11" s="50">
        <f>IF($F54&lt;$H$53,"",IF($F54&gt;$H$55,"",VLOOKUP($F54,BD_Unidades!$A$6:$G$223,3)))</f>
        <v>0</v>
      </c>
      <c r="D11" s="50">
        <f t="shared" si="0"/>
        <v>0</v>
      </c>
      <c r="E11" s="49">
        <f>IF($F54&lt;$H$53,"",IF($F54&gt;$H$55,"",VLOOKUP($F54,BD_Unidades!$A$6:$G$223,5)))</f>
        <v>0</v>
      </c>
      <c r="F11" s="50">
        <f>IF($F54&lt;$H$53,"",IF($F54&gt;$H$55,"",VLOOKUP($F54,BD_Unidades!$A$6:$G$223,6)))</f>
        <v>0</v>
      </c>
      <c r="G11" s="50">
        <f t="shared" si="1"/>
        <v>0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0</v>
      </c>
      <c r="C12" s="50">
        <f>IF($F55&lt;$H$53,"",IF($F55&gt;$H$55,"",VLOOKUP($F55,BD_Unidades!$A$6:$G$223,3)))</f>
        <v>0</v>
      </c>
      <c r="D12" s="50">
        <f t="shared" si="0"/>
        <v>0</v>
      </c>
      <c r="E12" s="49">
        <f>IF($F55&lt;$H$53,"",IF($F55&gt;$H$55,"",VLOOKUP($F55,BD_Unidades!$A$6:$G$223,5)))</f>
        <v>0</v>
      </c>
      <c r="F12" s="50">
        <f>IF($F55&lt;$H$53,"",IF($F55&gt;$H$55,"",VLOOKUP($F55,BD_Unidades!$A$6:$G$223,6)))</f>
        <v>0</v>
      </c>
      <c r="G12" s="50">
        <f t="shared" si="1"/>
        <v>0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0</v>
      </c>
      <c r="C13" s="50">
        <f>IF($F56&lt;$H$53,"",IF($F56&gt;$H$55,"",VLOOKUP($F56,BD_Unidades!$A$6:$G$223,3)))</f>
        <v>0</v>
      </c>
      <c r="D13" s="50">
        <f t="shared" si="0"/>
        <v>0</v>
      </c>
      <c r="E13" s="49">
        <f>IF($F56&lt;$H$53,"",IF($F56&gt;$H$55,"",VLOOKUP($F56,BD_Unidades!$A$6:$G$223,5)))</f>
        <v>0</v>
      </c>
      <c r="F13" s="50">
        <f>IF($F56&lt;$H$53,"",IF($F56&gt;$H$55,"",VLOOKUP($F56,BD_Unidades!$A$6:$G$223,6)))</f>
        <v>0</v>
      </c>
      <c r="G13" s="50">
        <f t="shared" si="1"/>
        <v>0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0</v>
      </c>
      <c r="C14" s="50">
        <f>IF($F57&lt;$H$53,"",IF($F57&gt;$H$55,"",VLOOKUP($F57,BD_Unidades!$A$6:$G$223,3)))</f>
        <v>0</v>
      </c>
      <c r="D14" s="50">
        <f t="shared" si="0"/>
        <v>0</v>
      </c>
      <c r="E14" s="49">
        <f>IF($F57&lt;$H$53,"",IF($F57&gt;$H$55,"",VLOOKUP($F57,BD_Unidades!$A$6:$G$223,5)))</f>
        <v>0</v>
      </c>
      <c r="F14" s="50">
        <f>IF($F57&lt;$H$53,"",IF($F57&gt;$H$55,"",VLOOKUP($F57,BD_Unidades!$A$6:$G$223,6)))</f>
        <v>0</v>
      </c>
      <c r="G14" s="50">
        <f t="shared" si="1"/>
        <v>0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0</v>
      </c>
      <c r="C15" s="50">
        <f>IF($F58&lt;$H$53,"",IF($F58&gt;$H$55,"",VLOOKUP($F58,BD_Unidades!$A$6:$G$223,3)))</f>
        <v>0</v>
      </c>
      <c r="D15" s="50">
        <f t="shared" si="0"/>
        <v>0</v>
      </c>
      <c r="E15" s="49">
        <f>IF($F58&lt;$H$53,"",IF($F58&gt;$H$55,"",VLOOKUP($F58,BD_Unidades!$A$6:$G$223,5)))</f>
        <v>0</v>
      </c>
      <c r="F15" s="50">
        <f>IF($F58&lt;$H$53,"",IF($F58&gt;$H$55,"",VLOOKUP($F58,BD_Unidades!$A$6:$G$223,6)))</f>
        <v>0</v>
      </c>
      <c r="G15" s="50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0</v>
      </c>
      <c r="C16" s="50">
        <f>IF($F59&lt;$H$53,"",IF($F59&gt;$H$55,"",VLOOKUP($F59,BD_Unidades!$A$6:$G$223,3)))</f>
        <v>0</v>
      </c>
      <c r="D16" s="50">
        <f t="shared" si="0"/>
        <v>0</v>
      </c>
      <c r="E16" s="49">
        <f>IF($F59&lt;$H$53,"",IF($F59&gt;$H$55,"",VLOOKUP($F59,BD_Unidades!$A$6:$G$223,5)))</f>
        <v>0</v>
      </c>
      <c r="F16" s="50">
        <f>IF($F59&lt;$H$53,"",IF($F59&gt;$H$55,"",VLOOKUP($F59,BD_Unidades!$A$6:$G$223,6)))</f>
        <v>0</v>
      </c>
      <c r="G16" s="50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0</v>
      </c>
      <c r="C17" s="50">
        <f>IF($F60&lt;$H$53,"",IF($F60&gt;$H$55,"",VLOOKUP($F60,BD_Unidades!$A$6:$G$223,3)))</f>
        <v>0</v>
      </c>
      <c r="D17" s="50">
        <f t="shared" si="0"/>
        <v>0</v>
      </c>
      <c r="E17" s="49">
        <f>IF($F60&lt;$H$53,"",IF($F60&gt;$H$55,"",VLOOKUP($F60,BD_Unidades!$A$6:$G$223,5)))</f>
        <v>0</v>
      </c>
      <c r="F17" s="50">
        <f>IF($F60&lt;$H$53,"",IF($F60&gt;$H$55,"",VLOOKUP($F60,BD_Unidades!$A$6:$G$223,6)))</f>
        <v>0</v>
      </c>
      <c r="G17" s="50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0</v>
      </c>
      <c r="C18" s="50">
        <f>IF($F61&lt;$H$53,"",IF($F61&gt;$H$55,"",VLOOKUP($F61,BD_Unidades!$A$6:$G$223,3)))</f>
        <v>0</v>
      </c>
      <c r="D18" s="50">
        <f t="shared" si="0"/>
        <v>0</v>
      </c>
      <c r="E18" s="49">
        <f>IF($F61&lt;$H$53,"",IF($F61&gt;$H$55,"",VLOOKUP($F61,BD_Unidades!$A$6:$G$223,5)))</f>
        <v>0</v>
      </c>
      <c r="F18" s="50">
        <f>IF($F61&lt;$H$53,"",IF($F61&gt;$H$55,"",VLOOKUP($F61,BD_Unidades!$A$6:$G$223,6)))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0</v>
      </c>
      <c r="C19" s="50">
        <f>IF($F62&lt;$H$53,"",IF($F62&gt;$H$55,"",VLOOKUP($F62,BD_Unidades!$A$6:$G$223,3)))</f>
        <v>0</v>
      </c>
      <c r="D19" s="50">
        <f t="shared" si="0"/>
        <v>0</v>
      </c>
      <c r="E19" s="49">
        <f>IF($F62&lt;$H$53,"",IF($F62&gt;$H$55,"",VLOOKUP($F62,BD_Unidades!$A$6:$G$223,5)))</f>
        <v>0</v>
      </c>
      <c r="F19" s="50">
        <f>IF($F62&lt;$H$53,"",IF($F62&gt;$H$55,"",VLOOKUP($F62,BD_Unidades!$A$6:$G$223,6)))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8366</v>
      </c>
      <c r="C21" s="59">
        <f t="shared" si="2"/>
        <v>30975</v>
      </c>
      <c r="D21" s="59">
        <f t="shared" si="2"/>
        <v>39341</v>
      </c>
      <c r="E21" s="59">
        <f t="shared" si="2"/>
        <v>1898.0986050000001</v>
      </c>
      <c r="F21" s="59">
        <f t="shared" si="2"/>
        <v>8064.4746880000002</v>
      </c>
      <c r="G21" s="60">
        <f t="shared" si="2"/>
        <v>9962.5732930000013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I43" s="27"/>
    </row>
    <row r="44" spans="1:12" s="26" customFormat="1" x14ac:dyDescent="0.2">
      <c r="I44" s="27"/>
    </row>
    <row r="45" spans="1:12" s="26" customFormat="1" x14ac:dyDescent="0.2">
      <c r="I45" s="27"/>
    </row>
    <row r="46" spans="1:12" s="26" customFormat="1" x14ac:dyDescent="0.2">
      <c r="G46" s="26">
        <v>18</v>
      </c>
      <c r="I46" s="27"/>
    </row>
    <row r="47" spans="1:12" s="26" customFormat="1" x14ac:dyDescent="0.2">
      <c r="G47" s="26">
        <f>G46+2001</f>
        <v>2019</v>
      </c>
      <c r="I47" s="27"/>
    </row>
    <row r="48" spans="1:12" s="26" customFormat="1" x14ac:dyDescent="0.2">
      <c r="I48" s="27"/>
    </row>
    <row r="49" spans="2:9" s="26" customFormat="1" x14ac:dyDescent="0.2">
      <c r="I49" s="27"/>
    </row>
    <row r="50" spans="2:9" s="26" customFormat="1" x14ac:dyDescent="0.2">
      <c r="I50" s="27"/>
    </row>
    <row r="51" spans="2:9" s="26" customFormat="1" x14ac:dyDescent="0.2">
      <c r="I51" s="27"/>
    </row>
    <row r="52" spans="2:9" s="26" customFormat="1" x14ac:dyDescent="0.2">
      <c r="B52" s="26">
        <v>2002</v>
      </c>
      <c r="E52" s="61" t="str">
        <f>CONCATENATE("1","/","1","/",$G$47)</f>
        <v>1/1/2019</v>
      </c>
      <c r="F52" s="62">
        <f t="shared" ref="F52:F60" si="3">DATE(RIGHT(E52,4),MID(E52,3,1),LEFT(E52,1))</f>
        <v>43466</v>
      </c>
      <c r="G52" s="63">
        <v>2012</v>
      </c>
      <c r="H52" s="63" t="s">
        <v>21</v>
      </c>
      <c r="I52" s="27"/>
    </row>
    <row r="53" spans="2:9" s="26" customFormat="1" x14ac:dyDescent="0.2">
      <c r="B53" s="26">
        <v>2003</v>
      </c>
      <c r="E53" s="61" t="str">
        <f>CONCATENATE("1","/","2","/",$G$47)</f>
        <v>1/2/2019</v>
      </c>
      <c r="F53" s="62">
        <f t="shared" si="3"/>
        <v>43497</v>
      </c>
      <c r="G53" s="64" t="str">
        <f>CONCATENATE("1","/","12","/",$G$52)</f>
        <v>1/12/2012</v>
      </c>
      <c r="H53" s="65">
        <f>BD_Unidades!A6</f>
        <v>37257</v>
      </c>
      <c r="I53" s="27"/>
    </row>
    <row r="54" spans="2:9" s="26" customFormat="1" x14ac:dyDescent="0.2">
      <c r="B54" s="26">
        <v>2004</v>
      </c>
      <c r="E54" s="61" t="str">
        <f>CONCATENATE("1","/","3","/",$G$47)</f>
        <v>1/3/2019</v>
      </c>
      <c r="F54" s="62">
        <f t="shared" si="3"/>
        <v>43525</v>
      </c>
      <c r="G54" s="64">
        <f>DATE(RIGHT(G53,4),MID(G53,3,2),LEFT(G53,1))</f>
        <v>41244</v>
      </c>
      <c r="H54" s="63" t="s">
        <v>22</v>
      </c>
      <c r="I54" s="27"/>
    </row>
    <row r="55" spans="2:9" s="26" customFormat="1" x14ac:dyDescent="0.2">
      <c r="B55" s="26">
        <v>2005</v>
      </c>
      <c r="E55" s="61" t="str">
        <f>CONCATENATE("1","/","4","/",$G$47)</f>
        <v>1/4/2019</v>
      </c>
      <c r="F55" s="62">
        <f t="shared" si="3"/>
        <v>43556</v>
      </c>
      <c r="H55" s="65">
        <f>BD_Unidades!$A$221</f>
        <v>43800</v>
      </c>
      <c r="I55" s="27"/>
    </row>
    <row r="56" spans="2:9" s="26" customFormat="1" x14ac:dyDescent="0.2">
      <c r="B56" s="26">
        <v>2006</v>
      </c>
      <c r="E56" s="61" t="str">
        <f>CONCATENATE("1","/","5","/",$G$47)</f>
        <v>1/5/2019</v>
      </c>
      <c r="F56" s="62">
        <f t="shared" si="3"/>
        <v>43586</v>
      </c>
      <c r="I56" s="27"/>
    </row>
    <row r="57" spans="2:9" s="26" customFormat="1" x14ac:dyDescent="0.2">
      <c r="B57" s="26">
        <v>2007</v>
      </c>
      <c r="E57" s="61" t="str">
        <f>CONCATENATE("1","/","6","/",$G$47)</f>
        <v>1/6/2019</v>
      </c>
      <c r="F57" s="62">
        <f t="shared" si="3"/>
        <v>43617</v>
      </c>
      <c r="I57" s="27"/>
    </row>
    <row r="58" spans="2:9" s="26" customFormat="1" x14ac:dyDescent="0.2">
      <c r="B58" s="26">
        <v>2008</v>
      </c>
      <c r="E58" s="61" t="str">
        <f>CONCATENATE("1","/","7","/",$G$47)</f>
        <v>1/7/2019</v>
      </c>
      <c r="F58" s="62">
        <f t="shared" si="3"/>
        <v>43647</v>
      </c>
      <c r="I58" s="27"/>
    </row>
    <row r="59" spans="2:9" s="26" customFormat="1" x14ac:dyDescent="0.2">
      <c r="B59" s="26">
        <v>2009</v>
      </c>
      <c r="E59" s="61" t="str">
        <f>CONCATENATE("1","/","8","/",$G$47)</f>
        <v>1/8/2019</v>
      </c>
      <c r="F59" s="62">
        <f t="shared" si="3"/>
        <v>43678</v>
      </c>
      <c r="I59" s="27"/>
    </row>
    <row r="60" spans="2:9" s="26" customFormat="1" x14ac:dyDescent="0.2">
      <c r="B60" s="26">
        <v>2010</v>
      </c>
      <c r="E60" s="61" t="str">
        <f>CONCATENATE("1","/","9","/",$G$47)</f>
        <v>1/9/2019</v>
      </c>
      <c r="F60" s="62">
        <f t="shared" si="3"/>
        <v>43709</v>
      </c>
      <c r="I60" s="27"/>
    </row>
    <row r="61" spans="2:9" s="26" customFormat="1" x14ac:dyDescent="0.2">
      <c r="B61" s="26">
        <v>2011</v>
      </c>
      <c r="E61" s="61" t="str">
        <f>CONCATENATE("1","/","10","/",$G$47)</f>
        <v>1/10/2019</v>
      </c>
      <c r="F61" s="62">
        <f>DATE(RIGHT(E61,4),MID(E61,3,2),LEFT(E61,1))</f>
        <v>43739</v>
      </c>
      <c r="I61" s="27"/>
    </row>
    <row r="62" spans="2:9" s="26" customFormat="1" x14ac:dyDescent="0.2">
      <c r="B62" s="26">
        <v>2012</v>
      </c>
      <c r="E62" s="61" t="str">
        <f>CONCATENATE("1","/","11","/",$G$47)</f>
        <v>1/11/2019</v>
      </c>
      <c r="F62" s="62">
        <f>DATE(RIGHT(E62,4),MID(E62,3,2),LEFT(E62,1))</f>
        <v>43770</v>
      </c>
      <c r="I62" s="27"/>
    </row>
    <row r="63" spans="2:9" s="26" customFormat="1" x14ac:dyDescent="0.2">
      <c r="B63" s="26">
        <v>2013</v>
      </c>
      <c r="E63" s="61" t="str">
        <f>CONCATENATE("1","/","12","/",$G$47)</f>
        <v>1/12/2019</v>
      </c>
      <c r="F63" s="62">
        <f>DATE(RIGHT(E63,4),MID(E63,3,2),LEFT(E63,1))</f>
        <v>43800</v>
      </c>
      <c r="I63" s="27"/>
    </row>
    <row r="64" spans="2:9" s="26" customFormat="1" x14ac:dyDescent="0.2">
      <c r="B64" s="26">
        <v>2014</v>
      </c>
      <c r="I64" s="27"/>
    </row>
    <row r="65" spans="2:9" s="26" customFormat="1" x14ac:dyDescent="0.2">
      <c r="B65" s="26">
        <v>2015</v>
      </c>
      <c r="I65" s="27"/>
    </row>
    <row r="66" spans="2:9" s="26" customFormat="1" x14ac:dyDescent="0.2">
      <c r="B66" s="26">
        <v>2016</v>
      </c>
      <c r="I66" s="27"/>
    </row>
    <row r="67" spans="2:9" s="26" customFormat="1" x14ac:dyDescent="0.2">
      <c r="B67" s="26">
        <v>2017</v>
      </c>
      <c r="I67" s="27"/>
    </row>
    <row r="68" spans="2:9" s="26" customFormat="1" x14ac:dyDescent="0.2">
      <c r="B68" s="26">
        <v>2018</v>
      </c>
      <c r="I68" s="27"/>
    </row>
    <row r="69" spans="2:9" s="26" customFormat="1" x14ac:dyDescent="0.2">
      <c r="B69" s="26">
        <v>2019</v>
      </c>
      <c r="I69" s="27"/>
    </row>
    <row r="70" spans="2:9" s="26" customFormat="1" x14ac:dyDescent="0.2">
      <c r="B70" s="26">
        <v>2020</v>
      </c>
      <c r="I70" s="27"/>
    </row>
    <row r="71" spans="2:9" s="26" customFormat="1" x14ac:dyDescent="0.2">
      <c r="I71" s="27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6"/>
    </row>
    <row r="76" spans="2:9" s="27" customFormat="1" x14ac:dyDescent="0.2">
      <c r="H76" s="67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8"/>
    </row>
    <row r="114" spans="8:8" s="26" customFormat="1" x14ac:dyDescent="0.2">
      <c r="H114" s="68"/>
    </row>
    <row r="115" spans="8:8" s="26" customFormat="1" x14ac:dyDescent="0.2">
      <c r="H115" s="68"/>
    </row>
    <row r="116" spans="8:8" s="26" customFormat="1" x14ac:dyDescent="0.2">
      <c r="H116" s="68"/>
    </row>
    <row r="117" spans="8:8" s="26" customFormat="1" x14ac:dyDescent="0.2">
      <c r="H117" s="68"/>
    </row>
    <row r="118" spans="8:8" s="26" customFormat="1" x14ac:dyDescent="0.2">
      <c r="H118" s="68"/>
    </row>
    <row r="119" spans="8:8" s="26" customFormat="1" x14ac:dyDescent="0.2">
      <c r="H119" s="68"/>
    </row>
    <row r="120" spans="8:8" s="26" customFormat="1" x14ac:dyDescent="0.2">
      <c r="H120" s="68"/>
    </row>
    <row r="121" spans="8:8" s="26" customFormat="1" x14ac:dyDescent="0.2">
      <c r="H121" s="68"/>
    </row>
    <row r="122" spans="8:8" s="26" customFormat="1" x14ac:dyDescent="0.2">
      <c r="H122" s="68"/>
    </row>
    <row r="123" spans="8:8" s="26" customFormat="1" x14ac:dyDescent="0.2">
      <c r="H123" s="68"/>
    </row>
    <row r="124" spans="8:8" s="26" customFormat="1" x14ac:dyDescent="0.2">
      <c r="H124" s="68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8"/>
    </row>
    <row r="189" spans="2:8" s="26" customFormat="1" x14ac:dyDescent="0.2">
      <c r="B189" s="69"/>
      <c r="C189" s="69"/>
      <c r="D189" s="69"/>
      <c r="E189" s="70"/>
      <c r="F189" s="70"/>
      <c r="G189" s="70"/>
      <c r="H189" s="68"/>
    </row>
    <row r="190" spans="2:8" s="26" customFormat="1" x14ac:dyDescent="0.2">
      <c r="G190" s="71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2019-04-01T17:26:59Z</dcterms:modified>
</cp:coreProperties>
</file>