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"/>
    </mc:Choice>
  </mc:AlternateContent>
  <xr:revisionPtr revIDLastSave="0" documentId="13_ncr:1_{E120C146-9882-47E0-977E-8B3FE60675EE}" xr6:coauthVersionLast="36" xr6:coauthVersionMax="36" xr10:uidLastSave="{00000000-0000-0000-0000-000000000000}"/>
  <bookViews>
    <workbookView xWindow="240" yWindow="105" windowWidth="15015" windowHeight="807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5" i="1" l="1"/>
  <c r="G47" i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6" i="1"/>
  <c r="E15" i="1"/>
  <c r="F10" i="1"/>
  <c r="F13" i="1"/>
  <c r="E10" i="1"/>
  <c r="E16" i="1"/>
  <c r="B16" i="1"/>
  <c r="B9" i="1"/>
  <c r="C9" i="1"/>
  <c r="E13" i="1"/>
  <c r="F18" i="1"/>
  <c r="E9" i="1"/>
  <c r="B13" i="1"/>
  <c r="C13" i="1"/>
  <c r="F20" i="1"/>
  <c r="E20" i="1"/>
  <c r="B18" i="1"/>
  <c r="C20" i="1"/>
  <c r="G13" i="1" l="1"/>
  <c r="F17" i="1"/>
  <c r="C14" i="1"/>
  <c r="B14" i="1"/>
  <c r="C17" i="1"/>
  <c r="E12" i="1"/>
  <c r="B10" i="1"/>
  <c r="D10" i="1" s="1"/>
  <c r="E18" i="1"/>
  <c r="G18" i="1" s="1"/>
  <c r="B12" i="1"/>
  <c r="D12" i="1" s="1"/>
  <c r="B17" i="1"/>
  <c r="K26" i="1"/>
  <c r="E14" i="1"/>
  <c r="G14" i="1" s="1"/>
  <c r="D16" i="1"/>
  <c r="D18" i="1"/>
  <c r="D20" i="1"/>
  <c r="G17" i="1"/>
  <c r="F12" i="1"/>
  <c r="B11" i="1"/>
  <c r="F11" i="1"/>
  <c r="C11" i="1"/>
  <c r="F15" i="1"/>
  <c r="G15" i="1" s="1"/>
  <c r="B15" i="1"/>
  <c r="D15" i="1" s="1"/>
  <c r="G20" i="1"/>
  <c r="D9" i="1"/>
  <c r="D19" i="1"/>
  <c r="G16" i="1"/>
  <c r="G19" i="1"/>
  <c r="G10" i="1"/>
  <c r="G9" i="1"/>
  <c r="D13" i="1"/>
  <c r="D14" i="1"/>
  <c r="G12" i="1" l="1"/>
  <c r="D17" i="1"/>
  <c r="E21" i="1"/>
  <c r="D11" i="1"/>
  <c r="D21" i="1" s="1"/>
  <c r="F21" i="1"/>
  <c r="G11" i="1"/>
  <c r="B21" i="1"/>
  <c r="C21" i="1"/>
  <c r="G21" i="1" l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<sst xmlns="http://schemas.openxmlformats.org/spreadsheetml/2006/main" count="42" uniqueCount="28">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</sst>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6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7" fillId="0" borderId="0" applyAlignment="0">
      <alignment horizontal="left"/>
    </xf>
    <xf numFmtId="168" fontId="8" fillId="0" borderId="2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3" fillId="2" borderId="10" xfId="0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17" fontId="14" fillId="0" borderId="11" xfId="0" quotePrefix="1" applyNumberFormat="1" applyFont="1" applyBorder="1" applyAlignment="1">
      <alignment horizontal="left"/>
    </xf>
    <xf numFmtId="165" fontId="14" fillId="0" borderId="0" xfId="7" applyNumberFormat="1" applyFont="1" applyBorder="1" applyAlignment="1"/>
    <xf numFmtId="165" fontId="14" fillId="0" borderId="11" xfId="7" applyNumberFormat="1" applyFont="1" applyBorder="1" applyAlignment="1"/>
    <xf numFmtId="164" fontId="14" fillId="0" borderId="0" xfId="7" applyFont="1" applyBorder="1" applyAlignment="1"/>
    <xf numFmtId="165" fontId="14" fillId="0" borderId="0" xfId="7" applyNumberFormat="1" applyFont="1" applyFill="1" applyBorder="1" applyAlignment="1"/>
    <xf numFmtId="165" fontId="14" fillId="0" borderId="11" xfId="7" applyNumberFormat="1" applyFont="1" applyFill="1" applyBorder="1" applyAlignment="1"/>
    <xf numFmtId="164" fontId="14" fillId="0" borderId="0" xfId="7" applyFont="1" applyFill="1" applyBorder="1" applyAlignment="1"/>
    <xf numFmtId="0" fontId="13" fillId="0" borderId="12" xfId="0" applyFont="1" applyBorder="1"/>
    <xf numFmtId="0" fontId="14" fillId="0" borderId="12" xfId="0" applyFont="1" applyBorder="1"/>
    <xf numFmtId="165" fontId="14" fillId="0" borderId="12" xfId="7" applyNumberFormat="1" applyFont="1" applyBorder="1" applyAlignment="1"/>
    <xf numFmtId="166" fontId="14" fillId="0" borderId="12" xfId="4" applyNumberFormat="1" applyFont="1" applyBorder="1"/>
    <xf numFmtId="0" fontId="13" fillId="0" borderId="0" xfId="0" quotePrefix="1" applyFont="1" applyFill="1" applyBorder="1" applyAlignment="1">
      <alignment horizontal="left"/>
    </xf>
    <xf numFmtId="0" fontId="14" fillId="0" borderId="0" xfId="0" applyFont="1"/>
    <xf numFmtId="165" fontId="14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9" fillId="0" borderId="0" xfId="2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9" fontId="0" fillId="0" borderId="0" xfId="4" applyFont="1" applyBorder="1" applyProtection="1">
      <protection locked="0"/>
    </xf>
    <xf numFmtId="9" fontId="1" fillId="0" borderId="0" xfId="4" applyFont="1" applyBorder="1" applyProtection="1">
      <protection locked="0"/>
    </xf>
    <xf numFmtId="9" fontId="5" fillId="0" borderId="0" xfId="4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1" fillId="0" borderId="0" xfId="7" applyNumberFormat="1" applyFont="1" applyBorder="1" applyAlignment="1" applyProtection="1">
      <protection locked="0"/>
    </xf>
    <xf numFmtId="164" fontId="1" fillId="0" borderId="0" xfId="7" applyFont="1" applyBorder="1" applyAlignment="1" applyProtection="1">
      <protection locked="0"/>
    </xf>
    <xf numFmtId="164" fontId="0" fillId="0" borderId="0" xfId="0" applyNumberFormat="1" applyProtection="1">
      <protection locked="0"/>
    </xf>
    <xf numFmtId="165" fontId="14" fillId="0" borderId="0" xfId="7" applyNumberFormat="1" applyFont="1" applyBorder="1"/>
    <xf numFmtId="164" fontId="14" fillId="0" borderId="0" xfId="7" applyNumberFormat="1" applyFont="1" applyFill="1" applyBorder="1" applyAlignment="1"/>
    <xf numFmtId="0" fontId="10" fillId="0" borderId="0" xfId="2" applyFont="1" applyProtection="1">
      <protection hidden="1"/>
    </xf>
    <xf numFmtId="0" fontId="10" fillId="3" borderId="5" xfId="2" applyFont="1" applyFill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6" fillId="0" borderId="0" xfId="0" quotePrefix="1" applyFont="1" applyAlignment="1" applyProtection="1">
      <alignment horizontal="left"/>
      <protection locked="0"/>
    </xf>
    <xf numFmtId="165" fontId="15" fillId="0" borderId="0" xfId="0" applyNumberFormat="1" applyFont="1" applyProtection="1">
      <protection locked="0"/>
    </xf>
    <xf numFmtId="164" fontId="15" fillId="0" borderId="0" xfId="7" applyFont="1" applyFill="1" applyBorder="1" applyAlignment="1" applyProtection="1">
      <protection locked="0"/>
    </xf>
    <xf numFmtId="0" fontId="0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17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4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4" fillId="5" borderId="11" xfId="0" applyFont="1" applyFill="1" applyBorder="1"/>
    <xf numFmtId="165" fontId="14" fillId="5" borderId="0" xfId="7" applyNumberFormat="1" applyFont="1" applyFill="1" applyBorder="1" applyAlignment="1"/>
    <xf numFmtId="165" fontId="14" fillId="5" borderId="11" xfId="7" applyNumberFormat="1" applyFont="1" applyFill="1" applyBorder="1" applyAlignment="1"/>
    <xf numFmtId="164" fontId="14" fillId="5" borderId="0" xfId="7" applyNumberFormat="1" applyFont="1" applyFill="1" applyBorder="1" applyAlignment="1"/>
    <xf numFmtId="43" fontId="0" fillId="0" borderId="0" xfId="0" applyNumberFormat="1"/>
    <xf numFmtId="165" fontId="11" fillId="4" borderId="14" xfId="0" applyNumberFormat="1" applyFont="1" applyFill="1" applyBorder="1" applyProtection="1">
      <protection hidden="1"/>
    </xf>
    <xf numFmtId="165" fontId="11" fillId="4" borderId="0" xfId="0" applyNumberFormat="1" applyFont="1" applyFill="1" applyProtection="1">
      <protection hidden="1"/>
    </xf>
    <xf numFmtId="169" fontId="15" fillId="0" borderId="0" xfId="3" applyNumberFormat="1" applyFont="1" applyAlignment="1" applyProtection="1">
      <alignment horizontal="center"/>
      <protection locked="0"/>
    </xf>
    <xf numFmtId="14" fontId="15" fillId="0" borderId="0" xfId="3" applyNumberFormat="1" applyFont="1" applyProtection="1">
      <protection locked="0"/>
    </xf>
    <xf numFmtId="0" fontId="15" fillId="0" borderId="0" xfId="3" applyFont="1" applyProtection="1">
      <protection locked="0"/>
    </xf>
    <xf numFmtId="14" fontId="15" fillId="0" borderId="0" xfId="3" applyNumberFormat="1" applyFont="1" applyAlignment="1" applyProtection="1">
      <alignment horizontal="left"/>
      <protection locked="0"/>
    </xf>
    <xf numFmtId="17" fontId="18" fillId="0" borderId="0" xfId="3" applyNumberFormat="1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165" fontId="19" fillId="0" borderId="0" xfId="0" applyNumberFormat="1" applyFont="1" applyBorder="1" applyProtection="1">
      <protection locked="0"/>
    </xf>
    <xf numFmtId="9" fontId="19" fillId="0" borderId="0" xfId="4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3" fillId="3" borderId="0" xfId="2" applyFont="1" applyFill="1" applyBorder="1" applyAlignment="1">
      <alignment horizontal="center"/>
    </xf>
    <xf numFmtId="0" fontId="13" fillId="3" borderId="3" xfId="2" applyFont="1" applyFill="1" applyBorder="1" applyAlignment="1">
      <alignment horizontal="center"/>
    </xf>
    <xf numFmtId="0" fontId="13" fillId="3" borderId="6" xfId="2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3" borderId="7" xfId="2" applyFont="1" applyFill="1" applyBorder="1" applyAlignment="1" applyProtection="1">
      <alignment horizontal="center"/>
      <protection hidden="1"/>
    </xf>
    <xf numFmtId="0" fontId="10" fillId="3" borderId="8" xfId="2" applyFont="1" applyFill="1" applyBorder="1" applyAlignment="1" applyProtection="1">
      <alignment horizontal="center"/>
      <protection hidden="1"/>
    </xf>
    <xf numFmtId="0" fontId="10" fillId="3" borderId="4" xfId="2" applyFont="1" applyFill="1" applyBorder="1" applyAlignment="1" applyProtection="1">
      <alignment horizontal="center"/>
      <protection hidden="1"/>
    </xf>
    <xf numFmtId="0" fontId="10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3670</c:v>
                </c:pt>
                <c:pt idx="1">
                  <c:v>1732</c:v>
                </c:pt>
                <c:pt idx="2">
                  <c:v>2702</c:v>
                </c:pt>
                <c:pt idx="3">
                  <c:v>2992</c:v>
                </c:pt>
                <c:pt idx="4">
                  <c:v>4049</c:v>
                </c:pt>
                <c:pt idx="5">
                  <c:v>3755</c:v>
                </c:pt>
                <c:pt idx="6">
                  <c:v>4317</c:v>
                </c:pt>
                <c:pt idx="7">
                  <c:v>5270</c:v>
                </c:pt>
                <c:pt idx="8">
                  <c:v>5497</c:v>
                </c:pt>
                <c:pt idx="9">
                  <c:v>6177</c:v>
                </c:pt>
                <c:pt idx="10">
                  <c:v>4133</c:v>
                </c:pt>
                <c:pt idx="11">
                  <c:v>7950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12151</c:v>
                </c:pt>
                <c:pt idx="1">
                  <c:v>11376</c:v>
                </c:pt>
                <c:pt idx="2">
                  <c:v>12625</c:v>
                </c:pt>
                <c:pt idx="3">
                  <c:v>13474</c:v>
                </c:pt>
                <c:pt idx="4">
                  <c:v>14418</c:v>
                </c:pt>
                <c:pt idx="5">
                  <c:v>15900</c:v>
                </c:pt>
                <c:pt idx="6">
                  <c:v>15756</c:v>
                </c:pt>
                <c:pt idx="7">
                  <c:v>17232</c:v>
                </c:pt>
                <c:pt idx="8">
                  <c:v>15180</c:v>
                </c:pt>
                <c:pt idx="9">
                  <c:v>16885</c:v>
                </c:pt>
                <c:pt idx="10">
                  <c:v>15644</c:v>
                </c:pt>
                <c:pt idx="11">
                  <c:v>15495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876.95047199999999</c:v>
                </c:pt>
                <c:pt idx="1">
                  <c:v>751.16460700000005</c:v>
                </c:pt>
                <c:pt idx="2">
                  <c:v>687.50252299999988</c:v>
                </c:pt>
                <c:pt idx="3">
                  <c:v>732.20115299999998</c:v>
                </c:pt>
                <c:pt idx="4">
                  <c:v>725.78649100000007</c:v>
                </c:pt>
                <c:pt idx="5">
                  <c:v>1276.3318070000003</c:v>
                </c:pt>
                <c:pt idx="6">
                  <c:v>1069.459216</c:v>
                </c:pt>
                <c:pt idx="7">
                  <c:v>1381.1187879999998</c:v>
                </c:pt>
                <c:pt idx="8">
                  <c:v>1045.0984490000001</c:v>
                </c:pt>
                <c:pt idx="9">
                  <c:v>1392.4338689999997</c:v>
                </c:pt>
                <c:pt idx="10">
                  <c:v>952.0966269999999</c:v>
                </c:pt>
                <c:pt idx="11">
                  <c:v>2171.393716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2977.0122349999997</c:v>
                </c:pt>
                <c:pt idx="1">
                  <c:v>2780.2254419999999</c:v>
                </c:pt>
                <c:pt idx="2">
                  <c:v>3115.6482199999996</c:v>
                </c:pt>
                <c:pt idx="3">
                  <c:v>3377.4075439999997</c:v>
                </c:pt>
                <c:pt idx="4">
                  <c:v>3769.6345079999996</c:v>
                </c:pt>
                <c:pt idx="5">
                  <c:v>4217.6384840000001</c:v>
                </c:pt>
                <c:pt idx="6">
                  <c:v>3857.3076500000002</c:v>
                </c:pt>
                <c:pt idx="7">
                  <c:v>4286.0524880000003</c:v>
                </c:pt>
                <c:pt idx="8">
                  <c:v>3868.6753820000004</c:v>
                </c:pt>
                <c:pt idx="9">
                  <c:v>4269.7823919999992</c:v>
                </c:pt>
                <c:pt idx="10">
                  <c:v>3924.0725159999997</c:v>
                </c:pt>
                <c:pt idx="11">
                  <c:v>3882.2495750000003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68" noThreeD="1" sel="17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76200</xdr:rowOff>
    </xdr:from>
    <xdr:to>
      <xdr:col>0</xdr:col>
      <xdr:colOff>600075</xdr:colOff>
      <xdr:row>3</xdr:row>
      <xdr:rowOff>95250</xdr:rowOff>
    </xdr:to>
    <xdr:pic>
      <xdr:nvPicPr>
        <xdr:cNvPr id="1954" name="Imagem 17" descr="Logo Abecip Transparente.png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438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15"/>
  <sheetViews>
    <sheetView showGridLines="0" workbookViewId="0">
      <pane xSplit="1" ySplit="5" topLeftCell="B195" activePane="bottomRight" state="frozen"/>
      <selection activeCell="G16" sqref="G16"/>
      <selection pane="topRight" activeCell="G16" sqref="G16"/>
      <selection pane="bottomLeft" activeCell="G16" sqref="G16"/>
      <selection pane="bottomRight" activeCell="K203" sqref="K203"/>
    </sheetView>
  </sheetViews>
  <sheetFormatPr defaultRowHeight="12.75" x14ac:dyDescent="0.2"/>
  <cols>
    <col min="7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84" t="s">
        <v>23</v>
      </c>
      <c r="C1" s="84"/>
      <c r="D1" s="84"/>
      <c r="E1" s="84"/>
      <c r="F1" s="84"/>
      <c r="G1" s="84"/>
    </row>
    <row r="2" spans="1:7" x14ac:dyDescent="0.2">
      <c r="B2" s="85" t="s">
        <v>0</v>
      </c>
      <c r="C2" s="85"/>
      <c r="D2" s="85"/>
      <c r="E2" s="85"/>
      <c r="F2" s="85"/>
      <c r="G2" s="85"/>
    </row>
    <row r="3" spans="1:7" x14ac:dyDescent="0.2">
      <c r="B3" s="55"/>
      <c r="C3" s="55"/>
      <c r="D3" s="55"/>
      <c r="E3" s="55"/>
      <c r="F3" s="55"/>
      <c r="G3" s="55"/>
    </row>
    <row r="4" spans="1:7" x14ac:dyDescent="0.2">
      <c r="A4" s="1" t="s">
        <v>3</v>
      </c>
      <c r="B4" s="81" t="s">
        <v>1</v>
      </c>
      <c r="C4" s="81"/>
      <c r="D4" s="82"/>
      <c r="E4" s="83" t="s">
        <v>2</v>
      </c>
      <c r="F4" s="81"/>
      <c r="G4" s="82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37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38">
        <f>SUM(E100:F100)</f>
        <v>3635.0374359999996</v>
      </c>
    </row>
    <row r="101" spans="1:7" x14ac:dyDescent="0.2">
      <c r="A101" s="4">
        <v>40148</v>
      </c>
      <c r="B101" s="37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38">
        <f>SUM(E101:F101)</f>
        <v>3829.3676509999996</v>
      </c>
    </row>
    <row r="102" spans="1:7" s="50" customFormat="1" ht="20.100000000000001" customHeight="1" x14ac:dyDescent="0.2">
      <c r="A102" s="4">
        <v>40179</v>
      </c>
      <c r="B102" s="37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38">
        <f>SUM(E102:F102)</f>
        <v>2875.5641649999998</v>
      </c>
    </row>
    <row r="103" spans="1:7" s="50" customFormat="1" x14ac:dyDescent="0.2">
      <c r="A103" s="4">
        <v>40210</v>
      </c>
      <c r="B103" s="37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38">
        <f t="shared" ref="G103:G113" si="1">SUM(E103:F103)</f>
        <v>2988.5749479999995</v>
      </c>
    </row>
    <row r="104" spans="1:7" s="50" customFormat="1" x14ac:dyDescent="0.2">
      <c r="A104" s="4">
        <v>40238</v>
      </c>
      <c r="B104" s="37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38">
        <f t="shared" si="1"/>
        <v>4114.0571520000003</v>
      </c>
    </row>
    <row r="105" spans="1:7" s="50" customFormat="1" x14ac:dyDescent="0.2">
      <c r="A105" s="4">
        <v>40269</v>
      </c>
      <c r="B105" s="37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38">
        <f t="shared" si="1"/>
        <v>4347.071441</v>
      </c>
    </row>
    <row r="106" spans="1:7" s="50" customFormat="1" x14ac:dyDescent="0.2">
      <c r="A106" s="4">
        <v>40299</v>
      </c>
      <c r="B106" s="37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38">
        <f t="shared" si="1"/>
        <v>4249.8511310000004</v>
      </c>
    </row>
    <row r="107" spans="1:7" x14ac:dyDescent="0.2">
      <c r="A107" s="4">
        <v>40330</v>
      </c>
      <c r="B107" s="37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38">
        <f t="shared" si="1"/>
        <v>5265.6889869999995</v>
      </c>
    </row>
    <row r="108" spans="1:7" x14ac:dyDescent="0.2">
      <c r="A108" s="4">
        <v>40360</v>
      </c>
      <c r="B108" s="37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38">
        <f t="shared" si="1"/>
        <v>5085.0454329999993</v>
      </c>
    </row>
    <row r="109" spans="1:7" x14ac:dyDescent="0.2">
      <c r="A109" s="4">
        <v>40391</v>
      </c>
      <c r="B109" s="37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38">
        <f t="shared" si="1"/>
        <v>5092.3592449999996</v>
      </c>
    </row>
    <row r="110" spans="1:7" x14ac:dyDescent="0.2">
      <c r="A110" s="4">
        <v>40422</v>
      </c>
      <c r="B110" s="37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38">
        <f t="shared" si="1"/>
        <v>5396.6993519999996</v>
      </c>
    </row>
    <row r="111" spans="1:7" x14ac:dyDescent="0.2">
      <c r="A111" s="4">
        <v>40452</v>
      </c>
      <c r="B111" s="37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38">
        <f t="shared" si="1"/>
        <v>5468.7424200000005</v>
      </c>
    </row>
    <row r="112" spans="1:7" x14ac:dyDescent="0.2">
      <c r="A112" s="4">
        <v>40483</v>
      </c>
      <c r="B112" s="37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38">
        <f t="shared" si="1"/>
        <v>5152.7488099999991</v>
      </c>
    </row>
    <row r="113" spans="1:7" x14ac:dyDescent="0.2">
      <c r="A113" s="4">
        <v>40513</v>
      </c>
      <c r="B113" s="37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38">
        <f t="shared" si="1"/>
        <v>6161.1889339999998</v>
      </c>
    </row>
    <row r="114" spans="1:7" s="50" customFormat="1" ht="20.100000000000001" customHeight="1" x14ac:dyDescent="0.2">
      <c r="A114" s="4">
        <v>40544</v>
      </c>
      <c r="B114" s="37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38">
        <v>4652.1908279999998</v>
      </c>
    </row>
    <row r="115" spans="1:7" x14ac:dyDescent="0.2">
      <c r="A115" s="4">
        <v>40575</v>
      </c>
      <c r="B115" s="37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38">
        <v>5143.7846560000007</v>
      </c>
    </row>
    <row r="116" spans="1:7" x14ac:dyDescent="0.2">
      <c r="A116" s="4">
        <v>40603</v>
      </c>
      <c r="B116" s="37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38">
        <v>6209.93714</v>
      </c>
    </row>
    <row r="117" spans="1:7" x14ac:dyDescent="0.2">
      <c r="A117" s="4">
        <v>40634</v>
      </c>
      <c r="B117" s="37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38">
        <v>6160.880776</v>
      </c>
    </row>
    <row r="118" spans="1:7" x14ac:dyDescent="0.2">
      <c r="A118" s="4">
        <v>40664</v>
      </c>
      <c r="B118" s="37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38">
        <v>7059.4847989999998</v>
      </c>
    </row>
    <row r="119" spans="1:7" x14ac:dyDescent="0.2">
      <c r="A119" s="4">
        <v>40695</v>
      </c>
      <c r="B119" s="37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38">
        <v>7779.6345660000006</v>
      </c>
    </row>
    <row r="120" spans="1:7" x14ac:dyDescent="0.2">
      <c r="A120" s="4">
        <v>40725</v>
      </c>
      <c r="B120" s="37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38">
        <v>6639.3993180000007</v>
      </c>
    </row>
    <row r="121" spans="1:7" x14ac:dyDescent="0.2">
      <c r="A121" s="4">
        <v>40756</v>
      </c>
      <c r="B121" s="37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38">
        <v>7859.5183180000004</v>
      </c>
    </row>
    <row r="122" spans="1:7" x14ac:dyDescent="0.2">
      <c r="A122" s="4">
        <v>40787</v>
      </c>
      <c r="B122" s="37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38">
        <v>7348.5748490000005</v>
      </c>
    </row>
    <row r="123" spans="1:7" x14ac:dyDescent="0.2">
      <c r="A123" s="4">
        <v>40817</v>
      </c>
      <c r="B123" s="37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38">
        <v>6109.2247700000007</v>
      </c>
    </row>
    <row r="124" spans="1:7" x14ac:dyDescent="0.2">
      <c r="A124" s="4">
        <v>40848</v>
      </c>
      <c r="B124" s="37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38">
        <v>6720.9784440000003</v>
      </c>
    </row>
    <row r="125" spans="1:7" x14ac:dyDescent="0.2">
      <c r="A125" s="4">
        <v>40878</v>
      </c>
      <c r="B125" s="37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38">
        <v>8233.2836519999983</v>
      </c>
    </row>
    <row r="126" spans="1:7" s="50" customFormat="1" ht="20.100000000000001" customHeight="1" x14ac:dyDescent="0.2">
      <c r="A126" s="4">
        <v>40909</v>
      </c>
      <c r="B126" s="37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38">
        <v>5684.4314419999992</v>
      </c>
    </row>
    <row r="127" spans="1:7" x14ac:dyDescent="0.2">
      <c r="A127" s="4">
        <v>40940</v>
      </c>
      <c r="B127" s="37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38">
        <v>5110.8861010000001</v>
      </c>
    </row>
    <row r="128" spans="1:7" x14ac:dyDescent="0.2">
      <c r="A128" s="4">
        <v>40969</v>
      </c>
      <c r="B128" s="37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38">
        <v>6807.1726589999998</v>
      </c>
    </row>
    <row r="129" spans="1:7" x14ac:dyDescent="0.2">
      <c r="A129" s="4">
        <v>41000</v>
      </c>
      <c r="B129" s="37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38">
        <v>5727.2576580000004</v>
      </c>
    </row>
    <row r="130" spans="1:7" x14ac:dyDescent="0.2">
      <c r="A130" s="4">
        <v>41030</v>
      </c>
      <c r="B130" s="37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38">
        <v>6297.8110189999998</v>
      </c>
    </row>
    <row r="131" spans="1:7" x14ac:dyDescent="0.2">
      <c r="A131" s="4">
        <v>41061</v>
      </c>
      <c r="B131" s="37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38">
        <v>7416.2497989999983</v>
      </c>
    </row>
    <row r="132" spans="1:7" x14ac:dyDescent="0.2">
      <c r="A132" s="4">
        <v>41091</v>
      </c>
      <c r="B132" s="37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38">
        <v>6447.1599669999978</v>
      </c>
    </row>
    <row r="133" spans="1:7" x14ac:dyDescent="0.2">
      <c r="A133" s="4">
        <v>41122</v>
      </c>
      <c r="B133" s="37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38">
        <v>8236.8557469999996</v>
      </c>
    </row>
    <row r="134" spans="1:7" x14ac:dyDescent="0.2">
      <c r="A134" s="4">
        <v>41153</v>
      </c>
      <c r="B134" s="37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38">
        <v>6909.0912919999992</v>
      </c>
    </row>
    <row r="135" spans="1:7" x14ac:dyDescent="0.2">
      <c r="A135" s="4">
        <v>41183</v>
      </c>
      <c r="B135" s="37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38">
        <v>7577.5812160000005</v>
      </c>
    </row>
    <row r="136" spans="1:7" x14ac:dyDescent="0.2">
      <c r="A136" s="4">
        <v>41214</v>
      </c>
      <c r="B136" s="37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38">
        <v>7703.1072289999993</v>
      </c>
    </row>
    <row r="137" spans="1:7" x14ac:dyDescent="0.2">
      <c r="A137" s="4">
        <v>41244</v>
      </c>
      <c r="B137" s="37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38">
        <v>8843.0872910000016</v>
      </c>
    </row>
    <row r="138" spans="1:7" s="50" customFormat="1" ht="20.100000000000001" customHeight="1" x14ac:dyDescent="0.2">
      <c r="A138" s="4">
        <v>41275</v>
      </c>
      <c r="B138" s="37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38">
        <v>6693.9269629999999</v>
      </c>
    </row>
    <row r="139" spans="1:7" x14ac:dyDescent="0.2">
      <c r="A139" s="4">
        <v>41306</v>
      </c>
      <c r="B139" s="37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38">
        <v>5810.8032920000005</v>
      </c>
    </row>
    <row r="140" spans="1:7" x14ac:dyDescent="0.2">
      <c r="A140" s="4">
        <v>41334</v>
      </c>
      <c r="B140" s="37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38">
        <v>7898.0566010000002</v>
      </c>
    </row>
    <row r="141" spans="1:7" x14ac:dyDescent="0.2">
      <c r="A141" s="4">
        <v>41365</v>
      </c>
      <c r="B141" s="37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38">
        <v>8308.2837</v>
      </c>
    </row>
    <row r="142" spans="1:7" x14ac:dyDescent="0.2">
      <c r="A142" s="4">
        <v>41395</v>
      </c>
      <c r="B142" s="37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38">
        <v>9754.8943729999992</v>
      </c>
    </row>
    <row r="143" spans="1:7" x14ac:dyDescent="0.2">
      <c r="A143" s="4">
        <v>41426</v>
      </c>
      <c r="B143" s="37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38">
        <v>11177.886146000001</v>
      </c>
    </row>
    <row r="144" spans="1:7" x14ac:dyDescent="0.2">
      <c r="A144" s="4">
        <v>41456</v>
      </c>
      <c r="B144" s="37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38">
        <v>9969.5913859999982</v>
      </c>
    </row>
    <row r="145" spans="1:7" x14ac:dyDescent="0.2">
      <c r="A145" s="4">
        <v>41487</v>
      </c>
      <c r="B145" s="37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38">
        <v>10515.560266</v>
      </c>
    </row>
    <row r="146" spans="1:7" x14ac:dyDescent="0.2">
      <c r="A146" s="4">
        <v>41518</v>
      </c>
      <c r="B146" s="37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38">
        <v>9157.1225149999991</v>
      </c>
    </row>
    <row r="147" spans="1:7" x14ac:dyDescent="0.2">
      <c r="A147" s="4">
        <v>41548</v>
      </c>
      <c r="B147" s="37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38">
        <v>9419.0274360000003</v>
      </c>
    </row>
    <row r="148" spans="1:7" x14ac:dyDescent="0.2">
      <c r="A148" s="4">
        <v>41579</v>
      </c>
      <c r="B148" s="37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38">
        <v>10121.908133999998</v>
      </c>
    </row>
    <row r="149" spans="1:7" x14ac:dyDescent="0.2">
      <c r="A149" s="4">
        <v>41609</v>
      </c>
      <c r="B149" s="37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38">
        <v>10350.751184999999</v>
      </c>
    </row>
    <row r="150" spans="1:7" s="50" customFormat="1" ht="20.100000000000001" customHeight="1" x14ac:dyDescent="0.2">
      <c r="A150" s="4">
        <v>41640</v>
      </c>
      <c r="B150" s="37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38">
        <v>8156.8991390000001</v>
      </c>
    </row>
    <row r="151" spans="1:7" x14ac:dyDescent="0.2">
      <c r="A151" s="4">
        <v>41671</v>
      </c>
      <c r="B151" s="37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38">
        <v>8822.0336630000002</v>
      </c>
    </row>
    <row r="152" spans="1:7" x14ac:dyDescent="0.2">
      <c r="A152" s="4">
        <v>41699</v>
      </c>
      <c r="B152" s="37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38">
        <v>8255.8382850000016</v>
      </c>
    </row>
    <row r="153" spans="1:7" x14ac:dyDescent="0.2">
      <c r="A153" s="4">
        <v>41730</v>
      </c>
      <c r="B153" s="37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38">
        <v>9173.3866180000005</v>
      </c>
    </row>
    <row r="154" spans="1:7" x14ac:dyDescent="0.2">
      <c r="A154" s="4">
        <v>41760</v>
      </c>
      <c r="B154" s="37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38">
        <v>9684.9132829999999</v>
      </c>
    </row>
    <row r="155" spans="1:7" x14ac:dyDescent="0.2">
      <c r="A155" s="4">
        <v>41791</v>
      </c>
      <c r="B155" s="37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38">
        <v>9117.2586950000004</v>
      </c>
    </row>
    <row r="156" spans="1:7" x14ac:dyDescent="0.2">
      <c r="A156" s="4">
        <v>41821</v>
      </c>
      <c r="B156" s="37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38">
        <v>10401.775135</v>
      </c>
    </row>
    <row r="157" spans="1:7" x14ac:dyDescent="0.2">
      <c r="A157" s="4">
        <v>41852</v>
      </c>
      <c r="B157" s="37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38">
        <v>9156.1004500000017</v>
      </c>
    </row>
    <row r="158" spans="1:7" x14ac:dyDescent="0.2">
      <c r="A158" s="4">
        <v>41883</v>
      </c>
      <c r="B158" s="37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38">
        <v>10282.469942</v>
      </c>
    </row>
    <row r="159" spans="1:7" x14ac:dyDescent="0.2">
      <c r="A159" s="4">
        <v>41913</v>
      </c>
      <c r="B159" s="37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38">
        <v>10176.50087</v>
      </c>
    </row>
    <row r="160" spans="1:7" x14ac:dyDescent="0.2">
      <c r="A160" s="4">
        <v>41944</v>
      </c>
      <c r="B160" s="37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38">
        <v>8992.1963749999995</v>
      </c>
    </row>
    <row r="161" spans="1:12" x14ac:dyDescent="0.2">
      <c r="A161" s="4">
        <v>41974</v>
      </c>
      <c r="B161" s="37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38">
        <v>10635.058109000001</v>
      </c>
    </row>
    <row r="162" spans="1:12" s="50" customFormat="1" ht="20.100000000000001" customHeight="1" x14ac:dyDescent="0.2">
      <c r="A162" s="4">
        <v>42005</v>
      </c>
      <c r="B162" s="37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38">
        <v>9134.920306</v>
      </c>
    </row>
    <row r="163" spans="1:12" x14ac:dyDescent="0.2">
      <c r="A163" s="4">
        <v>42036</v>
      </c>
      <c r="B163" s="37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38">
        <v>6447.5890320000008</v>
      </c>
    </row>
    <row r="164" spans="1:12" x14ac:dyDescent="0.2">
      <c r="A164" s="4">
        <v>42064</v>
      </c>
      <c r="B164" s="37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38">
        <v>8487.8667580000001</v>
      </c>
    </row>
    <row r="165" spans="1:12" x14ac:dyDescent="0.2">
      <c r="A165" s="4">
        <v>42095</v>
      </c>
      <c r="B165" s="37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38">
        <v>9248.6808099999998</v>
      </c>
    </row>
    <row r="166" spans="1:12" x14ac:dyDescent="0.2">
      <c r="A166" s="4">
        <v>42125</v>
      </c>
      <c r="B166" s="37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38">
        <v>5589.6800009999997</v>
      </c>
    </row>
    <row r="167" spans="1:12" x14ac:dyDescent="0.2">
      <c r="A167" s="4">
        <v>42156</v>
      </c>
      <c r="B167" s="37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38">
        <v>5874.0863689999996</v>
      </c>
      <c r="J167" s="65"/>
      <c r="K167" s="65"/>
      <c r="L167" s="65"/>
    </row>
    <row r="168" spans="1:12" x14ac:dyDescent="0.2">
      <c r="A168" s="4">
        <v>42186</v>
      </c>
      <c r="B168" s="37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38">
        <v>5956.9749620000002</v>
      </c>
    </row>
    <row r="169" spans="1:12" x14ac:dyDescent="0.2">
      <c r="A169" s="4">
        <v>42217</v>
      </c>
      <c r="B169" s="37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38">
        <v>5867.216011999999</v>
      </c>
    </row>
    <row r="170" spans="1:12" x14ac:dyDescent="0.2">
      <c r="A170" s="4">
        <v>42248</v>
      </c>
      <c r="B170" s="37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38">
        <v>5410.6158790000009</v>
      </c>
    </row>
    <row r="171" spans="1:12" x14ac:dyDescent="0.2">
      <c r="A171" s="4">
        <v>42278</v>
      </c>
      <c r="B171" s="37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38">
        <v>4699.9067589999995</v>
      </c>
    </row>
    <row r="172" spans="1:12" x14ac:dyDescent="0.2">
      <c r="A172" s="4">
        <v>42309</v>
      </c>
      <c r="B172" s="37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38">
        <v>4093.1933690000001</v>
      </c>
    </row>
    <row r="173" spans="1:12" x14ac:dyDescent="0.2">
      <c r="A173" s="4">
        <v>42339</v>
      </c>
      <c r="B173" s="37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38">
        <v>4767.7830290000002</v>
      </c>
    </row>
    <row r="174" spans="1:12" s="50" customFormat="1" ht="20.100000000000001" customHeight="1" x14ac:dyDescent="0.2">
      <c r="A174" s="4">
        <v>42370</v>
      </c>
      <c r="B174" s="37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38">
        <v>3295.2889150000001</v>
      </c>
    </row>
    <row r="175" spans="1:12" x14ac:dyDescent="0.2">
      <c r="A175" s="4">
        <v>42401</v>
      </c>
      <c r="B175" s="37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38">
        <v>3206.026264000001</v>
      </c>
    </row>
    <row r="176" spans="1:12" x14ac:dyDescent="0.2">
      <c r="A176" s="4">
        <v>42430</v>
      </c>
      <c r="B176" s="37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38">
        <v>4416.4614999999994</v>
      </c>
    </row>
    <row r="177" spans="1:7" x14ac:dyDescent="0.2">
      <c r="A177" s="4">
        <v>42461</v>
      </c>
      <c r="B177" s="37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38">
        <v>3510.4331360000006</v>
      </c>
    </row>
    <row r="178" spans="1:7" x14ac:dyDescent="0.2">
      <c r="A178" s="4">
        <v>42491</v>
      </c>
      <c r="B178" s="37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38">
        <v>3900.9612250000005</v>
      </c>
    </row>
    <row r="179" spans="1:7" x14ac:dyDescent="0.2">
      <c r="A179" s="4">
        <v>42522</v>
      </c>
      <c r="B179" s="37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38">
        <v>4272.1298780000006</v>
      </c>
    </row>
    <row r="180" spans="1:7" x14ac:dyDescent="0.2">
      <c r="A180" s="4">
        <v>42552</v>
      </c>
      <c r="B180" s="37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38">
        <v>3821.1882620000001</v>
      </c>
    </row>
    <row r="181" spans="1:7" x14ac:dyDescent="0.2">
      <c r="A181" s="4">
        <v>42583</v>
      </c>
      <c r="B181" s="37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38">
        <v>4019.450601</v>
      </c>
    </row>
    <row r="182" spans="1:7" x14ac:dyDescent="0.2">
      <c r="A182" s="4">
        <v>42614</v>
      </c>
      <c r="B182" s="37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38">
        <v>3155.5422829999998</v>
      </c>
    </row>
    <row r="183" spans="1:7" x14ac:dyDescent="0.2">
      <c r="A183" s="4">
        <v>42644</v>
      </c>
      <c r="B183" s="37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38">
        <v>3647.1761430000006</v>
      </c>
    </row>
    <row r="184" spans="1:7" x14ac:dyDescent="0.2">
      <c r="A184" s="4">
        <v>42675</v>
      </c>
      <c r="B184" s="37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38">
        <v>3982.2363370000003</v>
      </c>
    </row>
    <row r="185" spans="1:7" x14ac:dyDescent="0.2">
      <c r="A185" s="4">
        <v>42705</v>
      </c>
      <c r="B185" s="37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38">
        <v>5383.3087129999994</v>
      </c>
    </row>
    <row r="186" spans="1:7" s="50" customFormat="1" ht="20.100000000000001" customHeight="1" x14ac:dyDescent="0.2">
      <c r="A186" s="4">
        <v>42736</v>
      </c>
      <c r="B186" s="37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38">
        <v>3105.1794600000003</v>
      </c>
    </row>
    <row r="187" spans="1:7" x14ac:dyDescent="0.2">
      <c r="A187" s="4">
        <v>42767</v>
      </c>
      <c r="B187" s="37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38">
        <v>2947.5191270000005</v>
      </c>
    </row>
    <row r="188" spans="1:7" x14ac:dyDescent="0.2">
      <c r="A188" s="4">
        <v>42795</v>
      </c>
      <c r="B188" s="37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38">
        <v>4009.7868450000001</v>
      </c>
    </row>
    <row r="189" spans="1:7" x14ac:dyDescent="0.2">
      <c r="A189" s="4">
        <v>42826</v>
      </c>
      <c r="B189" s="37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38">
        <v>3132.9244819999999</v>
      </c>
    </row>
    <row r="190" spans="1:7" x14ac:dyDescent="0.2">
      <c r="A190" s="4">
        <v>42856</v>
      </c>
      <c r="B190" s="37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38">
        <v>3564.2276240000001</v>
      </c>
    </row>
    <row r="191" spans="1:7" x14ac:dyDescent="0.2">
      <c r="A191" s="4">
        <v>42887</v>
      </c>
      <c r="B191" s="37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38">
        <v>3796.1915650000001</v>
      </c>
    </row>
    <row r="192" spans="1:7" x14ac:dyDescent="0.2">
      <c r="A192" s="4">
        <v>42917</v>
      </c>
      <c r="B192" s="37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38">
        <v>4238.5526730000001</v>
      </c>
    </row>
    <row r="193" spans="1:7" x14ac:dyDescent="0.2">
      <c r="A193" s="4">
        <v>42948</v>
      </c>
      <c r="B193" s="37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38">
        <v>4418.2339750000001</v>
      </c>
    </row>
    <row r="194" spans="1:7" x14ac:dyDescent="0.2">
      <c r="A194" s="4">
        <v>42979</v>
      </c>
      <c r="B194" s="37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38">
        <v>3413.3365199999998</v>
      </c>
    </row>
    <row r="195" spans="1:7" x14ac:dyDescent="0.2">
      <c r="A195" s="4">
        <v>43009</v>
      </c>
      <c r="B195" s="37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38">
        <v>3692.5495920000003</v>
      </c>
    </row>
    <row r="196" spans="1:7" x14ac:dyDescent="0.2">
      <c r="A196" s="4">
        <v>43040</v>
      </c>
      <c r="B196" s="37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38">
        <v>3148.4373080000005</v>
      </c>
    </row>
    <row r="197" spans="1:7" x14ac:dyDescent="0.2">
      <c r="A197" s="4">
        <v>43070</v>
      </c>
      <c r="B197" s="37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38">
        <v>3682.1687809999999</v>
      </c>
    </row>
    <row r="198" spans="1:7" s="50" customFormat="1" ht="20.100000000000001" customHeight="1" x14ac:dyDescent="0.2">
      <c r="A198" s="4">
        <v>43101</v>
      </c>
      <c r="B198" s="37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38">
        <v>3853.9627069999997</v>
      </c>
    </row>
    <row r="199" spans="1:7" x14ac:dyDescent="0.2">
      <c r="A199" s="4">
        <v>43132</v>
      </c>
      <c r="B199" s="37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38">
        <v>3531.3900490000001</v>
      </c>
    </row>
    <row r="200" spans="1:7" x14ac:dyDescent="0.2">
      <c r="A200" s="4">
        <v>43160</v>
      </c>
      <c r="B200" s="37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38">
        <v>3803.1507429999992</v>
      </c>
    </row>
    <row r="201" spans="1:7" x14ac:dyDescent="0.2">
      <c r="A201" s="4">
        <v>43191</v>
      </c>
      <c r="B201" s="37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38">
        <v>4109.6086969999997</v>
      </c>
    </row>
    <row r="202" spans="1:7" x14ac:dyDescent="0.2">
      <c r="A202" s="4">
        <v>43221</v>
      </c>
      <c r="B202" s="37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38">
        <v>4495.4209989999999</v>
      </c>
    </row>
    <row r="203" spans="1:7" x14ac:dyDescent="0.2">
      <c r="A203" s="4">
        <v>43252</v>
      </c>
      <c r="B203" s="37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38">
        <v>5493.9702910000005</v>
      </c>
    </row>
    <row r="204" spans="1:7" x14ac:dyDescent="0.2">
      <c r="A204" s="4">
        <v>43282</v>
      </c>
      <c r="B204" s="37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38">
        <v>4926.7668659999999</v>
      </c>
    </row>
    <row r="205" spans="1:7" x14ac:dyDescent="0.2">
      <c r="A205" s="4">
        <v>43313</v>
      </c>
      <c r="B205" s="37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38">
        <v>5667.171276</v>
      </c>
    </row>
    <row r="206" spans="1:7" x14ac:dyDescent="0.2">
      <c r="A206" s="4">
        <v>43344</v>
      </c>
      <c r="B206" s="37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38">
        <v>4913.7738310000004</v>
      </c>
    </row>
    <row r="207" spans="1:7" x14ac:dyDescent="0.2">
      <c r="A207" s="4">
        <v>43374</v>
      </c>
      <c r="B207" s="37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38">
        <v>5662.2162609999987</v>
      </c>
    </row>
    <row r="208" spans="1:7" x14ac:dyDescent="0.2">
      <c r="A208" s="4">
        <v>43405</v>
      </c>
      <c r="B208" s="37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38">
        <v>4876.1691429999992</v>
      </c>
    </row>
    <row r="209" spans="1:7" x14ac:dyDescent="0.2">
      <c r="A209" s="4">
        <v>43435</v>
      </c>
      <c r="B209" s="37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38">
        <v>6053.6432910000003</v>
      </c>
    </row>
    <row r="210" spans="1:7" ht="2.25" customHeight="1" x14ac:dyDescent="0.2">
      <c r="A210" s="61"/>
      <c r="B210" s="62"/>
      <c r="C210" s="62"/>
      <c r="D210" s="63"/>
      <c r="E210" s="64"/>
      <c r="F210" s="64"/>
      <c r="G210" s="64"/>
    </row>
    <row r="211" spans="1:7" x14ac:dyDescent="0.2">
      <c r="A211" s="11" t="s">
        <v>24</v>
      </c>
      <c r="B211" s="12"/>
      <c r="C211" s="12"/>
      <c r="D211" s="13"/>
      <c r="E211" s="14"/>
      <c r="F211" s="14"/>
      <c r="G211" s="14"/>
    </row>
    <row r="212" spans="1:7" x14ac:dyDescent="0.2">
      <c r="A212" s="15" t="s">
        <v>18</v>
      </c>
      <c r="B212" s="16"/>
      <c r="C212" s="16"/>
      <c r="D212" s="16"/>
      <c r="E212" s="16"/>
      <c r="F212" s="16"/>
      <c r="G212" s="16"/>
    </row>
    <row r="213" spans="1:7" x14ac:dyDescent="0.2">
      <c r="A213" s="58"/>
      <c r="B213" s="16"/>
      <c r="C213" s="16"/>
      <c r="D213" s="17"/>
      <c r="E213" s="16"/>
      <c r="F213" s="16"/>
      <c r="G213" s="10"/>
    </row>
    <row r="214" spans="1:7" s="59" customFormat="1" x14ac:dyDescent="0.2">
      <c r="A214" s="58"/>
      <c r="B214" s="37"/>
      <c r="C214" s="8"/>
      <c r="D214" s="8"/>
      <c r="E214" s="10"/>
      <c r="F214" s="10"/>
      <c r="G214" s="38"/>
    </row>
    <row r="215" spans="1:7" x14ac:dyDescent="0.2">
      <c r="D215" s="60"/>
      <c r="G215" s="60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J19" sqref="J19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9" t="s">
        <v>27</v>
      </c>
    </row>
    <row r="2" spans="1:12" x14ac:dyDescent="0.2">
      <c r="B2" s="39" t="s">
        <v>19</v>
      </c>
      <c r="C2" s="20"/>
      <c r="D2" s="20"/>
      <c r="E2" s="20"/>
      <c r="F2" s="20"/>
      <c r="G2" s="20"/>
      <c r="H2" s="20"/>
    </row>
    <row r="3" spans="1:12" x14ac:dyDescent="0.2">
      <c r="B3" s="39" t="s">
        <v>0</v>
      </c>
      <c r="C3" s="20"/>
      <c r="D3" s="20"/>
      <c r="E3" s="20"/>
      <c r="F3" s="20"/>
      <c r="G3" s="20"/>
      <c r="H3" s="20"/>
    </row>
    <row r="4" spans="1:12" x14ac:dyDescent="0.2">
      <c r="B4" s="39" t="str">
        <f>CONCATENATE("Em" &amp; " " &amp; G47)</f>
        <v>Em 2018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9" t="s">
        <v>3</v>
      </c>
      <c r="B6" s="86" t="s">
        <v>1</v>
      </c>
      <c r="C6" s="87"/>
      <c r="D6" s="88"/>
      <c r="E6" s="86" t="s">
        <v>2</v>
      </c>
      <c r="F6" s="87"/>
      <c r="G6" s="88"/>
      <c r="I6" s="22"/>
      <c r="J6" s="22"/>
      <c r="K6" s="22"/>
      <c r="L6" s="22"/>
    </row>
    <row r="7" spans="1:12" x14ac:dyDescent="0.2">
      <c r="A7" s="90"/>
      <c r="B7" s="40" t="s">
        <v>4</v>
      </c>
      <c r="C7" s="40" t="s">
        <v>5</v>
      </c>
      <c r="D7" s="40" t="s">
        <v>6</v>
      </c>
      <c r="E7" s="40" t="s">
        <v>4</v>
      </c>
      <c r="F7" s="40" t="s">
        <v>5</v>
      </c>
      <c r="G7" s="40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56">
        <f>IF($F52&lt;$H$53,"",IF($F52&gt;$H$55,"",VLOOKUP($F52,BD_Unidades!$A$6:$G$210,2)))</f>
        <v>3670</v>
      </c>
      <c r="C9" s="57">
        <f>IF($F52&lt;$H$53,"",IF($F52&gt;$H$55,"",VLOOKUP($F52,BD_Unidades!$A$6:$G$210,3)))</f>
        <v>12151</v>
      </c>
      <c r="D9" s="57">
        <f>B9+C9</f>
        <v>15821</v>
      </c>
      <c r="E9" s="56">
        <f>IF($F52&lt;$H$53,"",IF($F52&gt;$H$55,"",VLOOKUP($F52,BD_Unidades!$A$6:$G$210,5)))</f>
        <v>876.95047199999999</v>
      </c>
      <c r="F9" s="57">
        <f>IF($F52&lt;$H$53,"",IF($F52&gt;$H$55,"",VLOOKUP($F52,BD_Unidades!$A$6:$G$210,6)))</f>
        <v>2977.0122349999997</v>
      </c>
      <c r="G9" s="57">
        <f>E9+F9</f>
        <v>3853.9627069999997</v>
      </c>
      <c r="I9" s="21"/>
      <c r="J9" s="22"/>
      <c r="K9" s="22"/>
      <c r="L9" s="22"/>
    </row>
    <row r="10" spans="1:12" x14ac:dyDescent="0.2">
      <c r="A10" s="24" t="s">
        <v>7</v>
      </c>
      <c r="B10" s="56">
        <f>IF($F53&lt;$H$53,"",IF($F53&gt;$H$55,"",VLOOKUP($F53,BD_Unidades!$A$6:$G$210,2)))</f>
        <v>1732</v>
      </c>
      <c r="C10" s="57">
        <f>IF($F53&lt;$H$53,"",IF($F53&gt;$H$55,"",VLOOKUP($F53,BD_Unidades!$A$6:$G$210,3)))</f>
        <v>11376</v>
      </c>
      <c r="D10" s="57">
        <f t="shared" ref="D10:D20" si="0">B10+C10</f>
        <v>13108</v>
      </c>
      <c r="E10" s="56">
        <f>IF($F53&lt;$H$53,"",IF($F53&gt;$H$55,"",VLOOKUP($F53,BD_Unidades!$A$6:$G$210,5)))</f>
        <v>751.16460700000005</v>
      </c>
      <c r="F10" s="57">
        <f>IF($F53&lt;$H$53,"",IF($F53&gt;$H$55,"",VLOOKUP($F53,BD_Unidades!$A$6:$G$210,6)))</f>
        <v>2780.2254419999999</v>
      </c>
      <c r="G10" s="57">
        <f t="shared" ref="G10:G20" si="1">E10+F10</f>
        <v>3531.3900490000001</v>
      </c>
      <c r="I10" s="21"/>
      <c r="J10" s="22"/>
      <c r="K10" s="22"/>
      <c r="L10" s="22"/>
    </row>
    <row r="11" spans="1:12" x14ac:dyDescent="0.2">
      <c r="A11" s="24" t="s">
        <v>8</v>
      </c>
      <c r="B11" s="56">
        <f>IF($F54&lt;$H$53,"",IF($F54&gt;$H$55,"",VLOOKUP($F54,BD_Unidades!$A$6:$G$210,2)))</f>
        <v>2702</v>
      </c>
      <c r="C11" s="57">
        <f>IF($F54&lt;$H$53,"",IF($F54&gt;$H$55,"",VLOOKUP($F54,BD_Unidades!$A$6:$G$210,3)))</f>
        <v>12625</v>
      </c>
      <c r="D11" s="57">
        <f t="shared" si="0"/>
        <v>15327</v>
      </c>
      <c r="E11" s="56">
        <f>IF($F54&lt;$H$53,"",IF($F54&gt;$H$55,"",VLOOKUP($F54,BD_Unidades!$A$6:$G$210,5)))</f>
        <v>687.50252299999988</v>
      </c>
      <c r="F11" s="57">
        <f>IF($F54&lt;$H$53,"",IF($F54&gt;$H$55,"",VLOOKUP($F54,BD_Unidades!$A$6:$G$210,6)))</f>
        <v>3115.6482199999996</v>
      </c>
      <c r="G11" s="57">
        <f t="shared" si="1"/>
        <v>3803.1507429999992</v>
      </c>
      <c r="I11" s="21"/>
      <c r="J11" s="22"/>
      <c r="K11" s="22"/>
      <c r="L11" s="22"/>
    </row>
    <row r="12" spans="1:12" x14ac:dyDescent="0.2">
      <c r="A12" s="24" t="s">
        <v>9</v>
      </c>
      <c r="B12" s="56">
        <f>IF($F55&lt;$H$53,"",IF($F55&gt;$H$55,"",VLOOKUP($F55,BD_Unidades!$A$6:$G$210,2)))</f>
        <v>2992</v>
      </c>
      <c r="C12" s="57">
        <f>IF($F55&lt;$H$53,"",IF($F55&gt;$H$55,"",VLOOKUP($F55,BD_Unidades!$A$6:$G$210,3)))</f>
        <v>13474</v>
      </c>
      <c r="D12" s="57">
        <f t="shared" si="0"/>
        <v>16466</v>
      </c>
      <c r="E12" s="56">
        <f>IF($F55&lt;$H$53,"",IF($F55&gt;$H$55,"",VLOOKUP($F55,BD_Unidades!$A$6:$G$210,5)))</f>
        <v>732.20115299999998</v>
      </c>
      <c r="F12" s="57">
        <f>IF($F55&lt;$H$53,"",IF($F55&gt;$H$55,"",VLOOKUP($F55,BD_Unidades!$A$6:$G$210,6)))</f>
        <v>3377.4075439999997</v>
      </c>
      <c r="G12" s="57">
        <f t="shared" si="1"/>
        <v>4109.6086969999997</v>
      </c>
      <c r="I12" s="21"/>
      <c r="J12" s="22"/>
      <c r="K12" s="22"/>
      <c r="L12" s="22"/>
    </row>
    <row r="13" spans="1:12" x14ac:dyDescent="0.2">
      <c r="A13" s="24" t="s">
        <v>17</v>
      </c>
      <c r="B13" s="56">
        <f>IF($F56&lt;$H$53,"",IF($F56&gt;$H$55,"",VLOOKUP($F56,BD_Unidades!$A$6:$G$210,2)))</f>
        <v>4049</v>
      </c>
      <c r="C13" s="57">
        <f>IF($F56&lt;$H$53,"",IF($F56&gt;$H$55,"",VLOOKUP($F56,BD_Unidades!$A$6:$G$210,3)))</f>
        <v>14418</v>
      </c>
      <c r="D13" s="57">
        <f t="shared" si="0"/>
        <v>18467</v>
      </c>
      <c r="E13" s="56">
        <f>IF($F56&lt;$H$53,"",IF($F56&gt;$H$55,"",VLOOKUP($F56,BD_Unidades!$A$6:$G$210,5)))</f>
        <v>725.78649100000007</v>
      </c>
      <c r="F13" s="57">
        <f>IF($F56&lt;$H$53,"",IF($F56&gt;$H$55,"",VLOOKUP($F56,BD_Unidades!$A$6:$G$210,6)))</f>
        <v>3769.6345079999996</v>
      </c>
      <c r="G13" s="57">
        <f t="shared" si="1"/>
        <v>4495.4209989999999</v>
      </c>
      <c r="I13" s="21"/>
      <c r="J13" s="22"/>
      <c r="K13" s="22"/>
      <c r="L13" s="22"/>
    </row>
    <row r="14" spans="1:12" x14ac:dyDescent="0.2">
      <c r="A14" s="24" t="s">
        <v>10</v>
      </c>
      <c r="B14" s="56">
        <f>IF($F57&lt;$H$53,"",IF($F57&gt;$H$55,"",VLOOKUP($F57,BD_Unidades!$A$6:$G$210,2)))</f>
        <v>3755</v>
      </c>
      <c r="C14" s="57">
        <f>IF($F57&lt;$H$53,"",IF($F57&gt;$H$55,"",VLOOKUP($F57,BD_Unidades!$A$6:$G$210,3)))</f>
        <v>15900</v>
      </c>
      <c r="D14" s="57">
        <f t="shared" si="0"/>
        <v>19655</v>
      </c>
      <c r="E14" s="56">
        <f>IF($F57&lt;$H$53,"",IF($F57&gt;$H$55,"",VLOOKUP($F57,BD_Unidades!$A$6:$G$210,5)))</f>
        <v>1276.3318070000003</v>
      </c>
      <c r="F14" s="57">
        <f>IF($F57&lt;$H$53,"",IF($F57&gt;$H$55,"",VLOOKUP($F57,BD_Unidades!$A$6:$G$210,6)))</f>
        <v>4217.6384840000001</v>
      </c>
      <c r="G14" s="57">
        <f t="shared" si="1"/>
        <v>5493.9702910000005</v>
      </c>
      <c r="I14" s="21"/>
      <c r="J14" s="22"/>
      <c r="K14" s="22"/>
      <c r="L14" s="22"/>
    </row>
    <row r="15" spans="1:12" x14ac:dyDescent="0.2">
      <c r="A15" s="24" t="s">
        <v>11</v>
      </c>
      <c r="B15" s="56">
        <f>IF($F58&lt;$H$53,"",IF($F58&gt;$H$55,"",VLOOKUP($F58,BD_Unidades!$A$6:$G$210,2)))</f>
        <v>4317</v>
      </c>
      <c r="C15" s="57">
        <f>IF($F58&lt;$H$53,"",IF($F58&gt;$H$55,"",VLOOKUP($F58,BD_Unidades!$A$6:$G$210,3)))</f>
        <v>15756</v>
      </c>
      <c r="D15" s="57">
        <f t="shared" si="0"/>
        <v>20073</v>
      </c>
      <c r="E15" s="56">
        <f>IF($F58&lt;$H$53,"",IF($F58&gt;$H$55,"",VLOOKUP($F58,BD_Unidades!$A$6:$G$210,5)))</f>
        <v>1069.459216</v>
      </c>
      <c r="F15" s="57">
        <f>IF($F58&lt;$H$53,"",IF($F58&gt;$H$55,"",VLOOKUP($F58,BD_Unidades!$A$6:$G$210,6)))</f>
        <v>3857.3076500000002</v>
      </c>
      <c r="G15" s="57">
        <f t="shared" si="1"/>
        <v>4926.7668659999999</v>
      </c>
      <c r="I15" s="21"/>
      <c r="J15" s="22"/>
      <c r="K15" s="22"/>
      <c r="L15" s="22"/>
    </row>
    <row r="16" spans="1:12" x14ac:dyDescent="0.2">
      <c r="A16" s="24" t="s">
        <v>12</v>
      </c>
      <c r="B16" s="56">
        <f>IF($F59&lt;$H$53,"",IF($F59&gt;$H$55,"",VLOOKUP($F59,BD_Unidades!$A$6:$G$210,2)))</f>
        <v>5270</v>
      </c>
      <c r="C16" s="57">
        <f>IF($F59&lt;$H$53,"",IF($F59&gt;$H$55,"",VLOOKUP($F59,BD_Unidades!$A$6:$G$210,3)))</f>
        <v>17232</v>
      </c>
      <c r="D16" s="57">
        <f t="shared" si="0"/>
        <v>22502</v>
      </c>
      <c r="E16" s="56">
        <f>IF($F59&lt;$H$53,"",IF($F59&gt;$H$55,"",VLOOKUP($F59,BD_Unidades!$A$6:$G$210,5)))</f>
        <v>1381.1187879999998</v>
      </c>
      <c r="F16" s="57">
        <f>IF($F59&lt;$H$53,"",IF($F59&gt;$H$55,"",VLOOKUP($F59,BD_Unidades!$A$6:$G$210,6)))</f>
        <v>4286.0524880000003</v>
      </c>
      <c r="G16" s="57">
        <f t="shared" si="1"/>
        <v>5667.171276</v>
      </c>
      <c r="I16" s="21"/>
      <c r="J16" s="22"/>
      <c r="K16" s="22"/>
      <c r="L16" s="22"/>
    </row>
    <row r="17" spans="1:12" x14ac:dyDescent="0.2">
      <c r="A17" s="24" t="s">
        <v>13</v>
      </c>
      <c r="B17" s="56">
        <f>IF($F60&lt;$H$53,"",IF($F60&gt;$H$55,"",VLOOKUP($F60,BD_Unidades!$A$6:$G$210,2)))</f>
        <v>5497</v>
      </c>
      <c r="C17" s="57">
        <f>IF($F60&lt;$H$53,"",IF($F60&gt;$H$55,"",VLOOKUP($F60,BD_Unidades!$A$6:$G$210,3)))</f>
        <v>15180</v>
      </c>
      <c r="D17" s="57">
        <f t="shared" si="0"/>
        <v>20677</v>
      </c>
      <c r="E17" s="56">
        <f>IF($F60&lt;$H$53,"",IF($F60&gt;$H$55,"",VLOOKUP($F60,BD_Unidades!$A$6:$G$210,5)))</f>
        <v>1045.0984490000001</v>
      </c>
      <c r="F17" s="57">
        <f>IF($F60&lt;$H$53,"",IF($F60&gt;$H$55,"",VLOOKUP($F60,BD_Unidades!$A$6:$G$210,6)))</f>
        <v>3868.6753820000004</v>
      </c>
      <c r="G17" s="57">
        <f t="shared" si="1"/>
        <v>4913.7738310000004</v>
      </c>
      <c r="I17" s="21"/>
      <c r="J17" s="22"/>
      <c r="K17" s="22"/>
      <c r="L17" s="22"/>
    </row>
    <row r="18" spans="1:12" x14ac:dyDescent="0.2">
      <c r="A18" s="24" t="s">
        <v>14</v>
      </c>
      <c r="B18" s="56">
        <f>IF($F61&lt;$H$53,"",IF($F61&gt;$H$55,"",VLOOKUP($F61,BD_Unidades!$A$6:$G$210,2)))</f>
        <v>6177</v>
      </c>
      <c r="C18" s="57">
        <f>IF($F61&lt;$H$53,"",IF($F61&gt;$H$55,"",VLOOKUP($F61,BD_Unidades!$A$6:$G$210,3)))</f>
        <v>16885</v>
      </c>
      <c r="D18" s="57">
        <f t="shared" si="0"/>
        <v>23062</v>
      </c>
      <c r="E18" s="56">
        <f>IF($F61&lt;$H$53,"",IF($F61&gt;$H$55,"",VLOOKUP($F61,BD_Unidades!$A$6:$G$210,5)))</f>
        <v>1392.4338689999997</v>
      </c>
      <c r="F18" s="57">
        <f>IF($F61&lt;$H$53,"",IF($F61&gt;$H$55,"",VLOOKUP($F61,BD_Unidades!$A$6:$G$210,6)))</f>
        <v>4269.7823919999992</v>
      </c>
      <c r="G18" s="57">
        <f t="shared" si="1"/>
        <v>5662.2162609999987</v>
      </c>
      <c r="I18" s="21"/>
      <c r="J18" s="22"/>
      <c r="K18" s="22"/>
      <c r="L18" s="22"/>
    </row>
    <row r="19" spans="1:12" x14ac:dyDescent="0.2">
      <c r="A19" s="24" t="s">
        <v>15</v>
      </c>
      <c r="B19" s="56">
        <f>IF($F62&lt;$H$53,"",IF($F62&gt;$H$55,"",VLOOKUP($F62,BD_Unidades!$A$6:$G$210,2)))</f>
        <v>4133</v>
      </c>
      <c r="C19" s="57">
        <f>IF($F62&lt;$H$53,"",IF($F62&gt;$H$55,"",VLOOKUP($F62,BD_Unidades!$A$6:$G$210,3)))</f>
        <v>15644</v>
      </c>
      <c r="D19" s="57">
        <f t="shared" si="0"/>
        <v>19777</v>
      </c>
      <c r="E19" s="56">
        <f>IF($F62&lt;$H$53,"",IF($F62&gt;$H$55,"",VLOOKUP($F62,BD_Unidades!$A$6:$G$210,5)))</f>
        <v>952.0966269999999</v>
      </c>
      <c r="F19" s="57">
        <f>IF($F62&lt;$H$53,"",IF($F62&gt;$H$55,"",VLOOKUP($F62,BD_Unidades!$A$6:$G$210,6)))</f>
        <v>3924.0725159999997</v>
      </c>
      <c r="G19" s="57">
        <f t="shared" si="1"/>
        <v>4876.1691429999992</v>
      </c>
    </row>
    <row r="20" spans="1:12" x14ac:dyDescent="0.2">
      <c r="A20" s="24" t="s">
        <v>16</v>
      </c>
      <c r="B20" s="56">
        <f>IF($F63&lt;$H$53,"",IF($F63&gt;$H$55,"",VLOOKUP($F63,BD_Unidades!$A$6:$G$210,2)))</f>
        <v>7950</v>
      </c>
      <c r="C20" s="57">
        <f>IF($F63&lt;$H$53,"",IF($F63&gt;$H$55,"",VLOOKUP($F63,BD_Unidades!$A$6:$G$210,3)))</f>
        <v>15495</v>
      </c>
      <c r="D20" s="57">
        <f t="shared" si="0"/>
        <v>23445</v>
      </c>
      <c r="E20" s="56">
        <f>IF($F63&lt;$H$53,"",IF($F63&gt;$H$55,"",VLOOKUP($F63,BD_Unidades!$A$6:$G$210,5)))</f>
        <v>2171.393716</v>
      </c>
      <c r="F20" s="57">
        <f>IF($F63&lt;$H$53,"",IF($F63&gt;$H$55,"",VLOOKUP($F63,BD_Unidades!$A$6:$G$210,6)))</f>
        <v>3882.2495750000003</v>
      </c>
      <c r="G20" s="57">
        <f t="shared" si="1"/>
        <v>6053.6432910000003</v>
      </c>
    </row>
    <row r="21" spans="1:12" x14ac:dyDescent="0.2">
      <c r="A21" s="54" t="s">
        <v>6</v>
      </c>
      <c r="B21" s="66">
        <f t="shared" ref="B21:G21" si="2">SUM(B9:B20)</f>
        <v>52244</v>
      </c>
      <c r="C21" s="66">
        <f t="shared" si="2"/>
        <v>176136</v>
      </c>
      <c r="D21" s="66">
        <f t="shared" si="2"/>
        <v>228380</v>
      </c>
      <c r="E21" s="66">
        <f t="shared" si="2"/>
        <v>13061.537718000001</v>
      </c>
      <c r="F21" s="66">
        <f t="shared" si="2"/>
        <v>44325.706436</v>
      </c>
      <c r="G21" s="67">
        <f t="shared" si="2"/>
        <v>57387.244154</v>
      </c>
    </row>
    <row r="22" spans="1:12" s="19" customFormat="1" x14ac:dyDescent="0.2">
      <c r="A22" s="41" t="s">
        <v>25</v>
      </c>
      <c r="B22" s="42"/>
      <c r="C22" s="42"/>
      <c r="D22" s="42"/>
      <c r="E22" s="42"/>
      <c r="F22" s="42"/>
      <c r="G22" s="42"/>
    </row>
    <row r="23" spans="1:12" x14ac:dyDescent="0.2">
      <c r="A23" s="43" t="s">
        <v>26</v>
      </c>
      <c r="B23" s="44"/>
      <c r="C23" s="44"/>
      <c r="D23" s="45"/>
      <c r="E23" s="46"/>
      <c r="F23" s="46"/>
      <c r="G23" s="46"/>
    </row>
    <row r="24" spans="1:12" x14ac:dyDescent="0.2">
      <c r="A24" s="47"/>
      <c r="B24" s="22"/>
      <c r="C24" s="22"/>
      <c r="D24" s="48"/>
      <c r="E24" s="22"/>
      <c r="F24" s="22"/>
      <c r="G24" s="49"/>
      <c r="H24" s="22"/>
      <c r="I24" s="21"/>
      <c r="J24" s="22"/>
      <c r="K24" s="22"/>
      <c r="L24" s="22"/>
    </row>
    <row r="25" spans="1:12" x14ac:dyDescent="0.2">
      <c r="A25" s="47"/>
      <c r="B25" s="22"/>
      <c r="C25" s="22"/>
      <c r="D25" s="48"/>
      <c r="E25" s="22"/>
      <c r="F25" s="22"/>
      <c r="G25" s="49"/>
      <c r="H25" s="22"/>
      <c r="I25" s="21"/>
      <c r="J25" s="22"/>
      <c r="K25" s="22"/>
      <c r="L25" s="22"/>
    </row>
    <row r="26" spans="1:12" ht="15" x14ac:dyDescent="0.25">
      <c r="A26" s="47"/>
      <c r="B26" s="22"/>
      <c r="C26" s="22"/>
      <c r="D26" s="48"/>
      <c r="E26" s="25" t="str">
        <f>B4</f>
        <v>Em 2018</v>
      </c>
      <c r="F26" s="22"/>
      <c r="G26" s="49"/>
      <c r="H26" s="22"/>
      <c r="I26" s="21"/>
      <c r="J26" s="22"/>
      <c r="K26" s="25" t="str">
        <f>B4</f>
        <v>Em 2018</v>
      </c>
      <c r="L26" s="22"/>
    </row>
    <row r="27" spans="1:12" x14ac:dyDescent="0.2">
      <c r="A27" s="47"/>
      <c r="B27" s="22"/>
      <c r="C27" s="22"/>
      <c r="D27" s="48"/>
      <c r="E27" s="22"/>
      <c r="F27" s="22"/>
      <c r="G27" s="49"/>
      <c r="H27" s="22"/>
      <c r="I27" s="21"/>
      <c r="J27" s="22"/>
      <c r="K27" s="22"/>
      <c r="L27" s="22"/>
    </row>
    <row r="28" spans="1:12" x14ac:dyDescent="0.2">
      <c r="A28" s="47"/>
      <c r="B28" s="22"/>
      <c r="C28" s="22"/>
      <c r="D28" s="48"/>
      <c r="E28" s="22"/>
      <c r="F28" s="22"/>
      <c r="G28" s="49"/>
      <c r="H28" s="22"/>
      <c r="I28" s="21"/>
      <c r="J28" s="22"/>
      <c r="K28" s="22"/>
      <c r="L28" s="22"/>
    </row>
    <row r="29" spans="1:12" x14ac:dyDescent="0.2">
      <c r="A29" s="47"/>
      <c r="B29" s="22"/>
      <c r="C29" s="22"/>
      <c r="D29" s="48"/>
      <c r="E29" s="22"/>
      <c r="F29" s="22"/>
      <c r="G29" s="49"/>
      <c r="H29" s="22"/>
      <c r="I29" s="21"/>
      <c r="J29" s="22"/>
      <c r="K29" s="22"/>
      <c r="L29" s="22"/>
    </row>
    <row r="30" spans="1:12" x14ac:dyDescent="0.2">
      <c r="A30" s="47"/>
      <c r="B30" s="22"/>
      <c r="C30" s="22"/>
      <c r="D30" s="48"/>
      <c r="E30" s="22"/>
      <c r="F30" s="22"/>
      <c r="G30" s="49"/>
      <c r="H30" s="22"/>
      <c r="I30" s="21"/>
      <c r="J30" s="22"/>
      <c r="K30" s="22"/>
      <c r="L30" s="22"/>
    </row>
    <row r="31" spans="1:12" x14ac:dyDescent="0.2">
      <c r="A31" s="47"/>
      <c r="B31" s="22"/>
      <c r="C31" s="22"/>
      <c r="D31" s="48"/>
      <c r="E31" s="22"/>
      <c r="F31" s="22"/>
      <c r="G31" s="49"/>
      <c r="H31" s="22"/>
      <c r="I31" s="21"/>
      <c r="J31" s="22"/>
      <c r="K31" s="22"/>
      <c r="L31" s="22"/>
    </row>
    <row r="32" spans="1:12" x14ac:dyDescent="0.2">
      <c r="A32" s="47"/>
      <c r="B32" s="22"/>
      <c r="C32" s="22"/>
      <c r="D32" s="48"/>
      <c r="E32" s="22"/>
      <c r="F32" s="22"/>
      <c r="G32" s="49"/>
      <c r="H32" s="22"/>
      <c r="I32" s="21"/>
      <c r="J32" s="22"/>
      <c r="K32" s="22"/>
      <c r="L32" s="22"/>
    </row>
    <row r="33" spans="1:12" x14ac:dyDescent="0.2">
      <c r="A33" s="47"/>
      <c r="B33" s="22"/>
      <c r="C33" s="22"/>
      <c r="D33" s="48"/>
      <c r="E33" s="22"/>
      <c r="F33" s="22"/>
      <c r="G33" s="49"/>
      <c r="H33" s="22"/>
      <c r="I33" s="21"/>
      <c r="J33" s="22"/>
      <c r="K33" s="22"/>
      <c r="L33" s="22"/>
    </row>
    <row r="34" spans="1:12" x14ac:dyDescent="0.2">
      <c r="A34" s="47"/>
      <c r="B34" s="22"/>
      <c r="C34" s="22"/>
      <c r="D34" s="48"/>
      <c r="E34" s="22"/>
      <c r="F34" s="22"/>
      <c r="G34" s="49"/>
      <c r="H34" s="22"/>
      <c r="I34" s="21"/>
      <c r="J34" s="22"/>
      <c r="K34" s="22"/>
      <c r="L34" s="22"/>
    </row>
    <row r="35" spans="1:12" x14ac:dyDescent="0.2">
      <c r="A35" s="47"/>
      <c r="B35" s="22"/>
      <c r="C35" s="22"/>
      <c r="D35" s="48"/>
      <c r="E35" s="22"/>
      <c r="F35" s="22"/>
      <c r="G35" s="49"/>
      <c r="H35" s="22"/>
      <c r="I35" s="21"/>
      <c r="J35" s="22"/>
      <c r="K35" s="22"/>
      <c r="L35" s="22"/>
    </row>
    <row r="36" spans="1:12" s="26" customFormat="1" x14ac:dyDescent="0.2">
      <c r="A36" s="51"/>
      <c r="D36" s="52"/>
      <c r="G36" s="53"/>
      <c r="I36" s="27"/>
    </row>
    <row r="37" spans="1:12" s="26" customFormat="1" x14ac:dyDescent="0.2">
      <c r="A37" s="51"/>
      <c r="D37" s="52"/>
      <c r="G37" s="53"/>
      <c r="I37" s="27"/>
    </row>
    <row r="38" spans="1:12" s="26" customFormat="1" x14ac:dyDescent="0.2">
      <c r="A38" s="51"/>
      <c r="D38" s="52"/>
      <c r="G38" s="53"/>
      <c r="I38" s="27"/>
    </row>
    <row r="39" spans="1:12" s="26" customFormat="1" x14ac:dyDescent="0.2">
      <c r="A39" s="51"/>
      <c r="D39" s="52"/>
      <c r="G39" s="53"/>
      <c r="I39" s="27"/>
    </row>
    <row r="40" spans="1:12" s="26" customFormat="1" x14ac:dyDescent="0.2">
      <c r="I40" s="27"/>
    </row>
    <row r="41" spans="1:12" s="26" customFormat="1" x14ac:dyDescent="0.2">
      <c r="I41" s="27"/>
    </row>
    <row r="42" spans="1:12" s="26" customFormat="1" x14ac:dyDescent="0.2">
      <c r="I42" s="27"/>
    </row>
    <row r="43" spans="1:12" s="26" customFormat="1" x14ac:dyDescent="0.2">
      <c r="A43" s="73"/>
      <c r="B43" s="73"/>
      <c r="C43" s="73"/>
      <c r="D43" s="73"/>
      <c r="E43" s="73"/>
      <c r="F43" s="73"/>
      <c r="G43" s="73"/>
      <c r="H43" s="73"/>
      <c r="I43" s="74"/>
      <c r="J43" s="73"/>
    </row>
    <row r="44" spans="1:12" s="26" customFormat="1" x14ac:dyDescent="0.2">
      <c r="A44" s="73"/>
      <c r="B44" s="73"/>
      <c r="C44" s="73"/>
      <c r="D44" s="73"/>
      <c r="E44" s="73"/>
      <c r="F44" s="73"/>
      <c r="G44" s="73"/>
      <c r="H44" s="73"/>
      <c r="I44" s="74"/>
      <c r="J44" s="73"/>
    </row>
    <row r="45" spans="1:12" s="26" customFormat="1" x14ac:dyDescent="0.2">
      <c r="A45" s="22"/>
      <c r="B45" s="22"/>
      <c r="C45" s="22"/>
      <c r="D45" s="22"/>
      <c r="E45" s="22"/>
      <c r="F45" s="22"/>
      <c r="G45" s="22"/>
      <c r="H45" s="22"/>
      <c r="I45" s="74"/>
      <c r="J45" s="73"/>
    </row>
    <row r="46" spans="1:12" s="26" customFormat="1" x14ac:dyDescent="0.2">
      <c r="A46" s="22"/>
      <c r="B46" s="22"/>
      <c r="C46" s="22"/>
      <c r="D46" s="22"/>
      <c r="E46" s="22"/>
      <c r="F46" s="22"/>
      <c r="G46" s="22">
        <v>17</v>
      </c>
      <c r="H46" s="22"/>
      <c r="I46" s="74"/>
      <c r="J46" s="73"/>
    </row>
    <row r="47" spans="1:12" s="26" customFormat="1" x14ac:dyDescent="0.2">
      <c r="A47" s="22"/>
      <c r="B47" s="22"/>
      <c r="C47" s="22"/>
      <c r="D47" s="22"/>
      <c r="E47" s="22"/>
      <c r="F47" s="22"/>
      <c r="G47" s="22">
        <f>G46+2001</f>
        <v>2018</v>
      </c>
      <c r="H47" s="22"/>
      <c r="I47" s="74"/>
      <c r="J47" s="73"/>
    </row>
    <row r="48" spans="1:12" s="26" customFormat="1" x14ac:dyDescent="0.2">
      <c r="A48" s="22"/>
      <c r="B48" s="22"/>
      <c r="C48" s="22"/>
      <c r="D48" s="22"/>
      <c r="E48" s="22"/>
      <c r="F48" s="22"/>
      <c r="G48" s="22"/>
      <c r="H48" s="22"/>
      <c r="I48" s="74"/>
      <c r="J48" s="73"/>
    </row>
    <row r="49" spans="1:10" s="26" customFormat="1" x14ac:dyDescent="0.2">
      <c r="A49" s="22"/>
      <c r="B49" s="22"/>
      <c r="C49" s="22"/>
      <c r="D49" s="22"/>
      <c r="E49" s="22"/>
      <c r="F49" s="22"/>
      <c r="G49" s="22"/>
      <c r="H49" s="22"/>
      <c r="I49" s="74"/>
      <c r="J49" s="73"/>
    </row>
    <row r="50" spans="1:10" s="26" customFormat="1" x14ac:dyDescent="0.2">
      <c r="A50" s="22"/>
      <c r="B50" s="22"/>
      <c r="C50" s="22"/>
      <c r="D50" s="22"/>
      <c r="E50" s="22"/>
      <c r="F50" s="22"/>
      <c r="G50" s="22"/>
      <c r="H50" s="22"/>
      <c r="I50" s="74"/>
      <c r="J50" s="73"/>
    </row>
    <row r="51" spans="1:10" s="26" customFormat="1" x14ac:dyDescent="0.2">
      <c r="A51" s="22"/>
      <c r="B51" s="22"/>
      <c r="C51" s="22"/>
      <c r="D51" s="22"/>
      <c r="E51" s="22"/>
      <c r="F51" s="22"/>
      <c r="G51" s="22"/>
      <c r="H51" s="22"/>
      <c r="I51" s="74"/>
      <c r="J51" s="73"/>
    </row>
    <row r="52" spans="1:10" s="26" customFormat="1" x14ac:dyDescent="0.2">
      <c r="A52" s="22"/>
      <c r="B52" s="22">
        <v>2002</v>
      </c>
      <c r="C52" s="22"/>
      <c r="D52" s="22"/>
      <c r="E52" s="68" t="str">
        <f>CONCATENATE("1","/","1","/",$G$47)</f>
        <v>1/1/2018</v>
      </c>
      <c r="F52" s="69">
        <f t="shared" ref="F52:F60" si="3">DATE(RIGHT(E52,4),MID(E52,3,1),LEFT(E52,1))</f>
        <v>43101</v>
      </c>
      <c r="G52" s="70">
        <v>2012</v>
      </c>
      <c r="H52" s="70" t="s">
        <v>21</v>
      </c>
      <c r="I52" s="74"/>
      <c r="J52" s="73"/>
    </row>
    <row r="53" spans="1:10" s="26" customFormat="1" x14ac:dyDescent="0.2">
      <c r="A53" s="22"/>
      <c r="B53" s="22">
        <v>2003</v>
      </c>
      <c r="C53" s="22"/>
      <c r="D53" s="22"/>
      <c r="E53" s="68" t="str">
        <f>CONCATENATE("1","/","2","/",$G$47)</f>
        <v>1/2/2018</v>
      </c>
      <c r="F53" s="69">
        <f t="shared" si="3"/>
        <v>43132</v>
      </c>
      <c r="G53" s="71" t="str">
        <f>CONCATENATE("1","/","12","/",$G$52)</f>
        <v>1/12/2012</v>
      </c>
      <c r="H53" s="72">
        <f>BD_Unidades!A6</f>
        <v>37257</v>
      </c>
      <c r="I53" s="74"/>
      <c r="J53" s="73"/>
    </row>
    <row r="54" spans="1:10" s="26" customFormat="1" x14ac:dyDescent="0.2">
      <c r="A54" s="22"/>
      <c r="B54" s="22">
        <v>2004</v>
      </c>
      <c r="C54" s="22"/>
      <c r="D54" s="22"/>
      <c r="E54" s="68" t="str">
        <f>CONCATENATE("1","/","3","/",$G$47)</f>
        <v>1/3/2018</v>
      </c>
      <c r="F54" s="69">
        <f t="shared" si="3"/>
        <v>43160</v>
      </c>
      <c r="G54" s="71">
        <f>DATE(RIGHT(G53,4),MID(G53,3,2),LEFT(G53,1))</f>
        <v>41244</v>
      </c>
      <c r="H54" s="70" t="s">
        <v>22</v>
      </c>
      <c r="I54" s="74"/>
      <c r="J54" s="73"/>
    </row>
    <row r="55" spans="1:10" s="26" customFormat="1" x14ac:dyDescent="0.2">
      <c r="A55" s="22"/>
      <c r="B55" s="22">
        <v>2005</v>
      </c>
      <c r="C55" s="22"/>
      <c r="D55" s="22"/>
      <c r="E55" s="68" t="str">
        <f>CONCATENATE("1","/","4","/",$G$47)</f>
        <v>1/4/2018</v>
      </c>
      <c r="F55" s="69">
        <f t="shared" si="3"/>
        <v>43191</v>
      </c>
      <c r="G55" s="22"/>
      <c r="H55" s="72">
        <f>BD_Unidades!$A$209</f>
        <v>43435</v>
      </c>
      <c r="I55" s="74"/>
      <c r="J55" s="73"/>
    </row>
    <row r="56" spans="1:10" s="26" customFormat="1" x14ac:dyDescent="0.2">
      <c r="A56" s="22"/>
      <c r="B56" s="22">
        <v>2006</v>
      </c>
      <c r="C56" s="22"/>
      <c r="D56" s="22"/>
      <c r="E56" s="68" t="str">
        <f>CONCATENATE("1","/","5","/",$G$47)</f>
        <v>1/5/2018</v>
      </c>
      <c r="F56" s="69">
        <f t="shared" si="3"/>
        <v>43221</v>
      </c>
      <c r="G56" s="22"/>
      <c r="H56" s="22"/>
      <c r="I56" s="74"/>
      <c r="J56" s="73"/>
    </row>
    <row r="57" spans="1:10" s="26" customFormat="1" x14ac:dyDescent="0.2">
      <c r="A57" s="22"/>
      <c r="B57" s="22">
        <v>2007</v>
      </c>
      <c r="C57" s="22"/>
      <c r="D57" s="22"/>
      <c r="E57" s="68" t="str">
        <f>CONCATENATE("1","/","6","/",$G$47)</f>
        <v>1/6/2018</v>
      </c>
      <c r="F57" s="69">
        <f t="shared" si="3"/>
        <v>43252</v>
      </c>
      <c r="G57" s="22"/>
      <c r="H57" s="22"/>
      <c r="I57" s="74"/>
      <c r="J57" s="73"/>
    </row>
    <row r="58" spans="1:10" s="26" customFormat="1" x14ac:dyDescent="0.2">
      <c r="A58" s="22"/>
      <c r="B58" s="22">
        <v>2008</v>
      </c>
      <c r="C58" s="22"/>
      <c r="D58" s="22"/>
      <c r="E58" s="68" t="str">
        <f>CONCATENATE("1","/","7","/",$G$47)</f>
        <v>1/7/2018</v>
      </c>
      <c r="F58" s="69">
        <f t="shared" si="3"/>
        <v>43282</v>
      </c>
      <c r="G58" s="22"/>
      <c r="H58" s="22"/>
      <c r="I58" s="74"/>
      <c r="J58" s="73"/>
    </row>
    <row r="59" spans="1:10" s="26" customFormat="1" x14ac:dyDescent="0.2">
      <c r="A59" s="22"/>
      <c r="B59" s="22">
        <v>2009</v>
      </c>
      <c r="C59" s="22"/>
      <c r="D59" s="22"/>
      <c r="E59" s="68" t="str">
        <f>CONCATENATE("1","/","8","/",$G$47)</f>
        <v>1/8/2018</v>
      </c>
      <c r="F59" s="69">
        <f t="shared" si="3"/>
        <v>43313</v>
      </c>
      <c r="G59" s="22"/>
      <c r="H59" s="22"/>
      <c r="I59" s="74"/>
      <c r="J59" s="73"/>
    </row>
    <row r="60" spans="1:10" s="26" customFormat="1" x14ac:dyDescent="0.2">
      <c r="A60" s="22"/>
      <c r="B60" s="22">
        <v>2010</v>
      </c>
      <c r="C60" s="22"/>
      <c r="D60" s="22"/>
      <c r="E60" s="68" t="str">
        <f>CONCATENATE("1","/","9","/",$G$47)</f>
        <v>1/9/2018</v>
      </c>
      <c r="F60" s="69">
        <f t="shared" si="3"/>
        <v>43344</v>
      </c>
      <c r="G60" s="22"/>
      <c r="H60" s="22"/>
      <c r="I60" s="74"/>
      <c r="J60" s="73"/>
    </row>
    <row r="61" spans="1:10" s="26" customFormat="1" x14ac:dyDescent="0.2">
      <c r="A61" s="22"/>
      <c r="B61" s="22">
        <v>2011</v>
      </c>
      <c r="C61" s="22"/>
      <c r="D61" s="22"/>
      <c r="E61" s="68" t="str">
        <f>CONCATENATE("1","/","10","/",$G$47)</f>
        <v>1/10/2018</v>
      </c>
      <c r="F61" s="69">
        <f>DATE(RIGHT(E61,4),MID(E61,3,2),LEFT(E61,1))</f>
        <v>43374</v>
      </c>
      <c r="G61" s="22"/>
      <c r="H61" s="22"/>
      <c r="I61" s="74"/>
      <c r="J61" s="73"/>
    </row>
    <row r="62" spans="1:10" s="26" customFormat="1" x14ac:dyDescent="0.2">
      <c r="A62" s="22"/>
      <c r="B62" s="22">
        <v>2012</v>
      </c>
      <c r="C62" s="22"/>
      <c r="D62" s="22"/>
      <c r="E62" s="68" t="str">
        <f>CONCATENATE("1","/","11","/",$G$47)</f>
        <v>1/11/2018</v>
      </c>
      <c r="F62" s="69">
        <f>DATE(RIGHT(E62,4),MID(E62,3,2),LEFT(E62,1))</f>
        <v>43405</v>
      </c>
      <c r="G62" s="22"/>
      <c r="H62" s="22"/>
      <c r="I62" s="74"/>
      <c r="J62" s="73"/>
    </row>
    <row r="63" spans="1:10" s="26" customFormat="1" x14ac:dyDescent="0.2">
      <c r="A63" s="22"/>
      <c r="B63" s="22">
        <v>2013</v>
      </c>
      <c r="C63" s="22"/>
      <c r="D63" s="22"/>
      <c r="E63" s="68" t="str">
        <f>CONCATENATE("1","/","12","/",$G$47)</f>
        <v>1/12/2018</v>
      </c>
      <c r="F63" s="69">
        <f>DATE(RIGHT(E63,4),MID(E63,3,2),LEFT(E63,1))</f>
        <v>43435</v>
      </c>
      <c r="G63" s="22"/>
      <c r="H63" s="22"/>
      <c r="I63" s="74"/>
      <c r="J63" s="73"/>
    </row>
    <row r="64" spans="1:10" s="26" customFormat="1" x14ac:dyDescent="0.2">
      <c r="A64" s="22"/>
      <c r="B64" s="22">
        <v>2014</v>
      </c>
      <c r="C64" s="22"/>
      <c r="D64" s="22"/>
      <c r="E64" s="22"/>
      <c r="F64" s="22"/>
      <c r="G64" s="22"/>
      <c r="H64" s="22"/>
      <c r="I64" s="74"/>
      <c r="J64" s="73"/>
    </row>
    <row r="65" spans="1:10" s="26" customFormat="1" x14ac:dyDescent="0.2">
      <c r="A65" s="22"/>
      <c r="B65" s="22">
        <v>2015</v>
      </c>
      <c r="C65" s="22"/>
      <c r="D65" s="22"/>
      <c r="E65" s="22"/>
      <c r="F65" s="22"/>
      <c r="G65" s="22"/>
      <c r="H65" s="22"/>
      <c r="I65" s="74"/>
      <c r="J65" s="73"/>
    </row>
    <row r="66" spans="1:10" s="26" customFormat="1" x14ac:dyDescent="0.2">
      <c r="A66" s="22"/>
      <c r="B66" s="22">
        <v>2016</v>
      </c>
      <c r="C66" s="22"/>
      <c r="D66" s="22"/>
      <c r="E66" s="22"/>
      <c r="F66" s="22"/>
      <c r="G66" s="22"/>
      <c r="H66" s="22"/>
      <c r="I66" s="74"/>
      <c r="J66" s="73"/>
    </row>
    <row r="67" spans="1:10" s="26" customFormat="1" x14ac:dyDescent="0.2">
      <c r="A67" s="22"/>
      <c r="B67" s="22">
        <v>2017</v>
      </c>
      <c r="C67" s="22"/>
      <c r="D67" s="22"/>
      <c r="E67" s="22"/>
      <c r="F67" s="22"/>
      <c r="G67" s="22"/>
      <c r="H67" s="22"/>
      <c r="I67" s="74"/>
      <c r="J67" s="73"/>
    </row>
    <row r="68" spans="1:10" s="26" customFormat="1" x14ac:dyDescent="0.2">
      <c r="A68" s="22"/>
      <c r="B68" s="22">
        <v>2018</v>
      </c>
      <c r="C68" s="22"/>
      <c r="D68" s="22"/>
      <c r="E68" s="22"/>
      <c r="F68" s="22"/>
      <c r="G68" s="22"/>
      <c r="H68" s="22"/>
      <c r="I68" s="74"/>
      <c r="J68" s="73"/>
    </row>
    <row r="69" spans="1:10" s="26" customFormat="1" x14ac:dyDescent="0.2">
      <c r="A69" s="22"/>
      <c r="B69" s="22">
        <v>2019</v>
      </c>
      <c r="C69" s="22"/>
      <c r="D69" s="22"/>
      <c r="E69" s="22"/>
      <c r="F69" s="22"/>
      <c r="G69" s="22"/>
      <c r="H69" s="22"/>
      <c r="I69" s="74"/>
      <c r="J69" s="73"/>
    </row>
    <row r="70" spans="1:10" s="26" customFormat="1" x14ac:dyDescent="0.2">
      <c r="A70" s="22"/>
      <c r="B70" s="22">
        <v>2020</v>
      </c>
      <c r="C70" s="22"/>
      <c r="D70" s="22"/>
      <c r="E70" s="22"/>
      <c r="F70" s="22"/>
      <c r="G70" s="22"/>
      <c r="H70" s="22"/>
      <c r="I70" s="74"/>
      <c r="J70" s="73"/>
    </row>
    <row r="71" spans="1:10" s="26" customFormat="1" x14ac:dyDescent="0.2">
      <c r="A71" s="22"/>
      <c r="B71" s="22"/>
      <c r="C71" s="22"/>
      <c r="D71" s="22"/>
      <c r="E71" s="22"/>
      <c r="F71" s="22"/>
      <c r="G71" s="22"/>
      <c r="H71" s="22"/>
      <c r="I71" s="74"/>
      <c r="J71" s="73"/>
    </row>
    <row r="72" spans="1:10" s="26" customFormat="1" x14ac:dyDescent="0.2">
      <c r="A72" s="22"/>
      <c r="B72" s="22"/>
      <c r="C72" s="22"/>
      <c r="D72" s="22"/>
      <c r="E72" s="22"/>
      <c r="F72" s="22"/>
      <c r="G72" s="22"/>
      <c r="H72" s="22"/>
      <c r="I72" s="74"/>
      <c r="J72" s="73"/>
    </row>
    <row r="73" spans="1:10" s="28" customFormat="1" ht="14.25" x14ac:dyDescent="0.2">
      <c r="A73" s="80"/>
      <c r="B73" s="80"/>
      <c r="C73" s="80"/>
      <c r="D73" s="80"/>
      <c r="E73" s="80"/>
      <c r="F73" s="80"/>
      <c r="G73" s="80"/>
      <c r="H73" s="80"/>
      <c r="I73" s="75"/>
      <c r="J73" s="75"/>
    </row>
    <row r="74" spans="1:10" s="26" customFormat="1" x14ac:dyDescent="0.2">
      <c r="A74" s="22"/>
      <c r="B74" s="22"/>
      <c r="C74" s="22"/>
      <c r="D74" s="22"/>
      <c r="E74" s="22"/>
      <c r="F74" s="22"/>
      <c r="G74" s="22"/>
      <c r="H74" s="22"/>
      <c r="I74" s="74"/>
      <c r="J74" s="73"/>
    </row>
    <row r="75" spans="1:10" s="27" customFormat="1" x14ac:dyDescent="0.2">
      <c r="A75" s="74"/>
      <c r="B75" s="74"/>
      <c r="C75" s="74"/>
      <c r="D75" s="74"/>
      <c r="E75" s="74"/>
      <c r="F75" s="74"/>
      <c r="G75" s="74"/>
      <c r="H75" s="76"/>
      <c r="I75" s="74"/>
      <c r="J75" s="74"/>
    </row>
    <row r="76" spans="1:10" s="27" customFormat="1" x14ac:dyDescent="0.2">
      <c r="A76" s="74"/>
      <c r="B76" s="74"/>
      <c r="C76" s="74"/>
      <c r="D76" s="74"/>
      <c r="E76" s="74"/>
      <c r="F76" s="74"/>
      <c r="G76" s="74"/>
      <c r="H76" s="77"/>
      <c r="I76" s="74"/>
      <c r="J76" s="74"/>
    </row>
    <row r="77" spans="1:10" s="26" customFormat="1" x14ac:dyDescent="0.2">
      <c r="A77" s="73"/>
      <c r="B77" s="73"/>
      <c r="C77" s="73"/>
      <c r="D77" s="73"/>
      <c r="E77" s="73"/>
      <c r="F77" s="73"/>
      <c r="G77" s="73"/>
      <c r="H77" s="74"/>
      <c r="I77" s="73"/>
      <c r="J77" s="73"/>
    </row>
    <row r="78" spans="1:10" s="26" customFormat="1" x14ac:dyDescent="0.2">
      <c r="A78" s="73"/>
      <c r="B78" s="73"/>
      <c r="C78" s="73"/>
      <c r="D78" s="73"/>
      <c r="E78" s="73"/>
      <c r="F78" s="73"/>
      <c r="G78" s="73"/>
      <c r="H78" s="74"/>
      <c r="I78" s="73"/>
      <c r="J78" s="73"/>
    </row>
    <row r="79" spans="1:10" s="26" customFormat="1" x14ac:dyDescent="0.2">
      <c r="A79" s="73"/>
      <c r="B79" s="73"/>
      <c r="C79" s="73"/>
      <c r="D79" s="73"/>
      <c r="E79" s="73"/>
      <c r="F79" s="73"/>
      <c r="G79" s="73"/>
      <c r="H79" s="74"/>
      <c r="I79" s="73"/>
      <c r="J79" s="73"/>
    </row>
    <row r="80" spans="1:10" s="29" customFormat="1" x14ac:dyDescent="0.2">
      <c r="A80" s="73"/>
      <c r="B80" s="73"/>
      <c r="C80" s="73"/>
      <c r="D80" s="73"/>
      <c r="E80" s="73"/>
      <c r="F80" s="73"/>
      <c r="G80" s="73"/>
      <c r="H80" s="74"/>
      <c r="I80" s="73"/>
      <c r="J80" s="73"/>
    </row>
    <row r="81" spans="1:10" s="29" customFormat="1" x14ac:dyDescent="0.2">
      <c r="A81" s="73"/>
      <c r="B81" s="73"/>
      <c r="C81" s="73"/>
      <c r="D81" s="73"/>
      <c r="E81" s="73"/>
      <c r="F81" s="73"/>
      <c r="G81" s="73"/>
      <c r="H81" s="74"/>
      <c r="I81" s="73"/>
      <c r="J81" s="73"/>
    </row>
    <row r="82" spans="1:10" s="29" customFormat="1" x14ac:dyDescent="0.2">
      <c r="A82" s="73"/>
      <c r="B82" s="73"/>
      <c r="C82" s="73"/>
      <c r="D82" s="73"/>
      <c r="E82" s="73"/>
      <c r="F82" s="73"/>
      <c r="G82" s="73"/>
      <c r="H82" s="74"/>
      <c r="I82" s="73"/>
      <c r="J82" s="73"/>
    </row>
    <row r="83" spans="1:10" s="29" customFormat="1" x14ac:dyDescent="0.2">
      <c r="A83" s="73"/>
      <c r="B83" s="73"/>
      <c r="C83" s="73"/>
      <c r="D83" s="73"/>
      <c r="E83" s="73"/>
      <c r="F83" s="73"/>
      <c r="G83" s="73"/>
      <c r="H83" s="74"/>
      <c r="I83" s="73"/>
      <c r="J83" s="73"/>
    </row>
    <row r="84" spans="1:10" s="29" customFormat="1" x14ac:dyDescent="0.2">
      <c r="A84" s="73"/>
      <c r="B84" s="73"/>
      <c r="C84" s="73"/>
      <c r="D84" s="73"/>
      <c r="E84" s="73"/>
      <c r="F84" s="73"/>
      <c r="G84" s="73"/>
      <c r="H84" s="74"/>
      <c r="I84" s="73"/>
      <c r="J84" s="73"/>
    </row>
    <row r="85" spans="1:10" s="29" customFormat="1" x14ac:dyDescent="0.2">
      <c r="A85" s="73"/>
      <c r="B85" s="73"/>
      <c r="C85" s="73"/>
      <c r="D85" s="73"/>
      <c r="E85" s="73"/>
      <c r="F85" s="73"/>
      <c r="G85" s="73"/>
      <c r="H85" s="74"/>
      <c r="I85" s="73"/>
      <c r="J85" s="73"/>
    </row>
    <row r="86" spans="1:10" s="29" customFormat="1" x14ac:dyDescent="0.2">
      <c r="A86" s="73"/>
      <c r="B86" s="73"/>
      <c r="C86" s="73"/>
      <c r="D86" s="73"/>
      <c r="E86" s="73"/>
      <c r="F86" s="73"/>
      <c r="G86" s="73"/>
      <c r="H86" s="74"/>
      <c r="I86" s="73"/>
      <c r="J86" s="73"/>
    </row>
    <row r="87" spans="1:10" s="29" customFormat="1" x14ac:dyDescent="0.2">
      <c r="A87" s="73"/>
      <c r="B87" s="73"/>
      <c r="C87" s="73"/>
      <c r="D87" s="73"/>
      <c r="E87" s="73"/>
      <c r="F87" s="73"/>
      <c r="G87" s="73"/>
      <c r="H87" s="74"/>
      <c r="I87" s="73"/>
      <c r="J87" s="73"/>
    </row>
    <row r="88" spans="1:10" s="29" customFormat="1" x14ac:dyDescent="0.2">
      <c r="A88" s="73"/>
      <c r="B88" s="73"/>
      <c r="C88" s="73"/>
      <c r="D88" s="73"/>
      <c r="E88" s="73"/>
      <c r="F88" s="73"/>
      <c r="G88" s="73"/>
      <c r="H88" s="74"/>
      <c r="I88" s="73"/>
      <c r="J88" s="73"/>
    </row>
    <row r="89" spans="1:10" s="29" customFormat="1" x14ac:dyDescent="0.2">
      <c r="A89" s="73"/>
      <c r="B89" s="73"/>
      <c r="C89" s="73"/>
      <c r="D89" s="73"/>
      <c r="E89" s="73"/>
      <c r="F89" s="73"/>
      <c r="G89" s="73"/>
      <c r="H89" s="74"/>
      <c r="I89" s="73"/>
      <c r="J89" s="73"/>
    </row>
    <row r="90" spans="1:10" s="29" customFormat="1" x14ac:dyDescent="0.2">
      <c r="A90" s="73"/>
      <c r="B90" s="73"/>
      <c r="C90" s="73"/>
      <c r="D90" s="73"/>
      <c r="E90" s="73"/>
      <c r="F90" s="73"/>
      <c r="G90" s="73"/>
      <c r="H90" s="74"/>
      <c r="I90" s="73"/>
      <c r="J90" s="73"/>
    </row>
    <row r="91" spans="1:10" s="29" customFormat="1" x14ac:dyDescent="0.2">
      <c r="A91" s="73"/>
      <c r="B91" s="73"/>
      <c r="C91" s="73"/>
      <c r="D91" s="73"/>
      <c r="E91" s="73"/>
      <c r="F91" s="73"/>
      <c r="G91" s="73"/>
      <c r="H91" s="74"/>
      <c r="I91" s="73"/>
      <c r="J91" s="73"/>
    </row>
    <row r="92" spans="1:10" s="29" customFormat="1" x14ac:dyDescent="0.2">
      <c r="A92" s="73"/>
      <c r="B92" s="73"/>
      <c r="C92" s="73"/>
      <c r="D92" s="73"/>
      <c r="E92" s="73"/>
      <c r="F92" s="73"/>
      <c r="G92" s="73"/>
      <c r="H92" s="74"/>
      <c r="I92" s="73"/>
      <c r="J92" s="73"/>
    </row>
    <row r="93" spans="1:10" s="29" customFormat="1" x14ac:dyDescent="0.2">
      <c r="A93" s="73"/>
      <c r="B93" s="73"/>
      <c r="C93" s="73"/>
      <c r="D93" s="73"/>
      <c r="E93" s="73"/>
      <c r="F93" s="73"/>
      <c r="G93" s="73"/>
      <c r="H93" s="74"/>
      <c r="I93" s="73"/>
      <c r="J93" s="73"/>
    </row>
    <row r="94" spans="1:10" s="29" customFormat="1" x14ac:dyDescent="0.2">
      <c r="A94" s="73"/>
      <c r="B94" s="73"/>
      <c r="C94" s="73"/>
      <c r="D94" s="73"/>
      <c r="E94" s="73"/>
      <c r="F94" s="73"/>
      <c r="G94" s="73"/>
      <c r="H94" s="74"/>
      <c r="I94" s="73"/>
      <c r="J94" s="73"/>
    </row>
    <row r="95" spans="1:10" s="29" customFormat="1" x14ac:dyDescent="0.2">
      <c r="A95" s="73"/>
      <c r="B95" s="73"/>
      <c r="C95" s="73"/>
      <c r="D95" s="73"/>
      <c r="E95" s="73"/>
      <c r="F95" s="73"/>
      <c r="G95" s="73"/>
      <c r="H95" s="74"/>
      <c r="I95" s="73"/>
      <c r="J95" s="73"/>
    </row>
    <row r="96" spans="1:10" s="29" customFormat="1" x14ac:dyDescent="0.2">
      <c r="A96" s="73"/>
      <c r="B96" s="73"/>
      <c r="C96" s="73"/>
      <c r="D96" s="73"/>
      <c r="E96" s="73"/>
      <c r="F96" s="73"/>
      <c r="G96" s="73"/>
      <c r="H96" s="74"/>
      <c r="I96" s="73"/>
      <c r="J96" s="73"/>
    </row>
    <row r="97" spans="1:10" s="29" customFormat="1" x14ac:dyDescent="0.2">
      <c r="A97" s="73"/>
      <c r="B97" s="73"/>
      <c r="C97" s="73"/>
      <c r="D97" s="73"/>
      <c r="E97" s="73"/>
      <c r="F97" s="73"/>
      <c r="G97" s="73"/>
      <c r="H97" s="74"/>
      <c r="I97" s="73"/>
      <c r="J97" s="73"/>
    </row>
    <row r="98" spans="1:10" s="29" customFormat="1" x14ac:dyDescent="0.2">
      <c r="A98" s="73"/>
      <c r="B98" s="73"/>
      <c r="C98" s="73"/>
      <c r="D98" s="73"/>
      <c r="E98" s="73"/>
      <c r="F98" s="73"/>
      <c r="G98" s="73"/>
      <c r="H98" s="74"/>
      <c r="I98" s="73"/>
      <c r="J98" s="73"/>
    </row>
    <row r="99" spans="1:10" s="29" customFormat="1" x14ac:dyDescent="0.2">
      <c r="A99" s="73"/>
      <c r="B99" s="73"/>
      <c r="C99" s="73"/>
      <c r="D99" s="73"/>
      <c r="E99" s="73"/>
      <c r="F99" s="73"/>
      <c r="G99" s="73"/>
      <c r="H99" s="74"/>
      <c r="I99" s="73"/>
      <c r="J99" s="73"/>
    </row>
    <row r="100" spans="1:10" s="29" customFormat="1" x14ac:dyDescent="0.2">
      <c r="A100" s="73"/>
      <c r="B100" s="73"/>
      <c r="C100" s="73"/>
      <c r="D100" s="73"/>
      <c r="E100" s="73"/>
      <c r="F100" s="73"/>
      <c r="G100" s="73"/>
      <c r="H100" s="74"/>
      <c r="I100" s="73"/>
      <c r="J100" s="73"/>
    </row>
    <row r="101" spans="1:10" s="29" customFormat="1" x14ac:dyDescent="0.2">
      <c r="A101" s="73"/>
      <c r="B101" s="73"/>
      <c r="C101" s="73"/>
      <c r="D101" s="73"/>
      <c r="E101" s="73"/>
      <c r="F101" s="73"/>
      <c r="G101" s="73"/>
      <c r="H101" s="74"/>
      <c r="I101" s="73"/>
      <c r="J101" s="73"/>
    </row>
    <row r="102" spans="1:10" s="29" customFormat="1" x14ac:dyDescent="0.2">
      <c r="A102" s="73"/>
      <c r="B102" s="73"/>
      <c r="C102" s="73"/>
      <c r="D102" s="73"/>
      <c r="E102" s="73"/>
      <c r="F102" s="73"/>
      <c r="G102" s="73"/>
      <c r="H102" s="74"/>
      <c r="I102" s="73"/>
      <c r="J102" s="73"/>
    </row>
    <row r="103" spans="1:10" s="29" customFormat="1" x14ac:dyDescent="0.2">
      <c r="A103" s="73"/>
      <c r="B103" s="73"/>
      <c r="C103" s="73"/>
      <c r="D103" s="73"/>
      <c r="E103" s="73"/>
      <c r="F103" s="73"/>
      <c r="G103" s="73"/>
      <c r="H103" s="74"/>
      <c r="I103" s="73"/>
      <c r="J103" s="73"/>
    </row>
    <row r="104" spans="1:10" s="29" customFormat="1" x14ac:dyDescent="0.2">
      <c r="A104" s="73"/>
      <c r="B104" s="73"/>
      <c r="C104" s="73"/>
      <c r="D104" s="73"/>
      <c r="E104" s="73"/>
      <c r="F104" s="73"/>
      <c r="G104" s="73"/>
      <c r="H104" s="74"/>
      <c r="I104" s="73"/>
      <c r="J104" s="73"/>
    </row>
    <row r="105" spans="1:10" s="29" customFormat="1" x14ac:dyDescent="0.2">
      <c r="A105" s="73"/>
      <c r="B105" s="73"/>
      <c r="C105" s="73"/>
      <c r="D105" s="73"/>
      <c r="E105" s="73"/>
      <c r="F105" s="73"/>
      <c r="G105" s="73"/>
      <c r="H105" s="74"/>
      <c r="I105" s="73"/>
      <c r="J105" s="73"/>
    </row>
    <row r="106" spans="1:10" s="29" customFormat="1" x14ac:dyDescent="0.2">
      <c r="A106" s="73"/>
      <c r="B106" s="73"/>
      <c r="C106" s="73"/>
      <c r="D106" s="73"/>
      <c r="E106" s="73"/>
      <c r="F106" s="73"/>
      <c r="G106" s="73"/>
      <c r="H106" s="74"/>
      <c r="I106" s="73"/>
      <c r="J106" s="73"/>
    </row>
    <row r="107" spans="1:10" s="29" customFormat="1" x14ac:dyDescent="0.2">
      <c r="A107" s="73"/>
      <c r="B107" s="73"/>
      <c r="C107" s="73"/>
      <c r="D107" s="73"/>
      <c r="E107" s="73"/>
      <c r="F107" s="73"/>
      <c r="G107" s="73"/>
      <c r="H107" s="74"/>
      <c r="I107" s="73"/>
      <c r="J107" s="73"/>
    </row>
    <row r="108" spans="1:10" s="29" customFormat="1" x14ac:dyDescent="0.2">
      <c r="A108" s="73"/>
      <c r="B108" s="73"/>
      <c r="C108" s="73"/>
      <c r="D108" s="73"/>
      <c r="E108" s="73"/>
      <c r="F108" s="73"/>
      <c r="G108" s="73"/>
      <c r="H108" s="74"/>
      <c r="I108" s="73"/>
      <c r="J108" s="73"/>
    </row>
    <row r="109" spans="1:10" s="29" customFormat="1" x14ac:dyDescent="0.2">
      <c r="A109" s="73"/>
      <c r="B109" s="73"/>
      <c r="C109" s="73"/>
      <c r="D109" s="73"/>
      <c r="E109" s="73"/>
      <c r="F109" s="73"/>
      <c r="G109" s="73"/>
      <c r="H109" s="74"/>
      <c r="I109" s="73"/>
      <c r="J109" s="73"/>
    </row>
    <row r="110" spans="1:10" s="29" customFormat="1" x14ac:dyDescent="0.2">
      <c r="A110" s="73"/>
      <c r="B110" s="73"/>
      <c r="C110" s="73"/>
      <c r="D110" s="73"/>
      <c r="E110" s="73"/>
      <c r="F110" s="73"/>
      <c r="G110" s="73"/>
      <c r="H110" s="74"/>
      <c r="I110" s="73"/>
      <c r="J110" s="73"/>
    </row>
    <row r="111" spans="1:10" s="29" customFormat="1" x14ac:dyDescent="0.2">
      <c r="A111" s="73"/>
      <c r="B111" s="73"/>
      <c r="C111" s="73"/>
      <c r="D111" s="73"/>
      <c r="E111" s="73"/>
      <c r="F111" s="73"/>
      <c r="G111" s="73"/>
      <c r="H111" s="74"/>
      <c r="I111" s="73"/>
      <c r="J111" s="73"/>
    </row>
    <row r="112" spans="1:10" s="29" customFormat="1" x14ac:dyDescent="0.2">
      <c r="A112" s="73"/>
      <c r="B112" s="73"/>
      <c r="C112" s="73"/>
      <c r="D112" s="73"/>
      <c r="E112" s="73"/>
      <c r="F112" s="73"/>
      <c r="G112" s="73"/>
      <c r="H112" s="74"/>
      <c r="I112" s="73"/>
      <c r="J112" s="73"/>
    </row>
    <row r="113" spans="1:10" s="29" customFormat="1" x14ac:dyDescent="0.2">
      <c r="A113" s="73"/>
      <c r="B113" s="73"/>
      <c r="C113" s="73"/>
      <c r="D113" s="73"/>
      <c r="E113" s="73"/>
      <c r="F113" s="73"/>
      <c r="G113" s="73"/>
      <c r="H113" s="78"/>
      <c r="I113" s="73"/>
      <c r="J113" s="73"/>
    </row>
    <row r="114" spans="1:10" s="29" customFormat="1" x14ac:dyDescent="0.2">
      <c r="A114" s="73"/>
      <c r="B114" s="73"/>
      <c r="C114" s="73"/>
      <c r="D114" s="73"/>
      <c r="E114" s="73"/>
      <c r="F114" s="73"/>
      <c r="G114" s="73"/>
      <c r="H114" s="78"/>
      <c r="I114" s="73"/>
      <c r="J114" s="73"/>
    </row>
    <row r="115" spans="1:10" s="29" customFormat="1" x14ac:dyDescent="0.2">
      <c r="A115" s="73"/>
      <c r="B115" s="73"/>
      <c r="C115" s="73"/>
      <c r="D115" s="73"/>
      <c r="E115" s="73"/>
      <c r="F115" s="73"/>
      <c r="G115" s="73"/>
      <c r="H115" s="78"/>
      <c r="I115" s="73"/>
      <c r="J115" s="73"/>
    </row>
    <row r="116" spans="1:10" s="29" customFormat="1" x14ac:dyDescent="0.2">
      <c r="A116" s="73"/>
      <c r="B116" s="73"/>
      <c r="C116" s="73"/>
      <c r="D116" s="73"/>
      <c r="E116" s="73"/>
      <c r="F116" s="73"/>
      <c r="G116" s="73"/>
      <c r="H116" s="78"/>
      <c r="I116" s="73"/>
      <c r="J116" s="73"/>
    </row>
    <row r="117" spans="1:10" s="29" customFormat="1" x14ac:dyDescent="0.2">
      <c r="A117" s="73"/>
      <c r="B117" s="73"/>
      <c r="C117" s="73"/>
      <c r="D117" s="73"/>
      <c r="E117" s="73"/>
      <c r="F117" s="73"/>
      <c r="G117" s="73"/>
      <c r="H117" s="78"/>
      <c r="I117" s="73"/>
      <c r="J117" s="73"/>
    </row>
    <row r="118" spans="1:10" s="29" customFormat="1" x14ac:dyDescent="0.2">
      <c r="A118" s="73"/>
      <c r="B118" s="73"/>
      <c r="C118" s="73"/>
      <c r="D118" s="73"/>
      <c r="E118" s="73"/>
      <c r="F118" s="73"/>
      <c r="G118" s="73"/>
      <c r="H118" s="78"/>
      <c r="I118" s="73"/>
      <c r="J118" s="73"/>
    </row>
    <row r="119" spans="1:10" s="29" customFormat="1" x14ac:dyDescent="0.2">
      <c r="A119" s="73"/>
      <c r="B119" s="73"/>
      <c r="C119" s="73"/>
      <c r="D119" s="73"/>
      <c r="E119" s="73"/>
      <c r="F119" s="73"/>
      <c r="G119" s="73"/>
      <c r="H119" s="78"/>
      <c r="I119" s="73"/>
      <c r="J119" s="73"/>
    </row>
    <row r="120" spans="1:10" s="29" customFormat="1" x14ac:dyDescent="0.2">
      <c r="A120" s="73"/>
      <c r="B120" s="73"/>
      <c r="C120" s="73"/>
      <c r="D120" s="73"/>
      <c r="E120" s="73"/>
      <c r="F120" s="73"/>
      <c r="G120" s="73"/>
      <c r="H120" s="78"/>
      <c r="I120" s="73"/>
      <c r="J120" s="73"/>
    </row>
    <row r="121" spans="1:10" s="29" customFormat="1" x14ac:dyDescent="0.2">
      <c r="A121" s="73"/>
      <c r="B121" s="73"/>
      <c r="C121" s="73"/>
      <c r="D121" s="73"/>
      <c r="E121" s="73"/>
      <c r="F121" s="73"/>
      <c r="G121" s="73"/>
      <c r="H121" s="78"/>
      <c r="I121" s="73"/>
      <c r="J121" s="73"/>
    </row>
    <row r="122" spans="1:10" s="29" customFormat="1" x14ac:dyDescent="0.2">
      <c r="A122" s="73"/>
      <c r="B122" s="73"/>
      <c r="C122" s="73"/>
      <c r="D122" s="73"/>
      <c r="E122" s="73"/>
      <c r="F122" s="73"/>
      <c r="G122" s="73"/>
      <c r="H122" s="78"/>
      <c r="I122" s="73"/>
      <c r="J122" s="73"/>
    </row>
    <row r="123" spans="1:10" s="29" customFormat="1" x14ac:dyDescent="0.2">
      <c r="A123" s="73"/>
      <c r="B123" s="73"/>
      <c r="C123" s="73"/>
      <c r="D123" s="73"/>
      <c r="E123" s="73"/>
      <c r="F123" s="73"/>
      <c r="G123" s="73"/>
      <c r="H123" s="78"/>
      <c r="I123" s="73"/>
      <c r="J123" s="73"/>
    </row>
    <row r="124" spans="1:10" s="29" customFormat="1" x14ac:dyDescent="0.2">
      <c r="A124" s="73"/>
      <c r="B124" s="73"/>
      <c r="C124" s="73"/>
      <c r="D124" s="73"/>
      <c r="E124" s="73"/>
      <c r="F124" s="73"/>
      <c r="G124" s="73"/>
      <c r="H124" s="78"/>
      <c r="I124" s="73"/>
      <c r="J124" s="73"/>
    </row>
    <row r="125" spans="1:10" s="29" customFormat="1" x14ac:dyDescent="0.2">
      <c r="A125" s="73"/>
      <c r="B125" s="73"/>
      <c r="C125" s="73"/>
      <c r="D125" s="73"/>
      <c r="E125" s="73"/>
      <c r="F125" s="73"/>
      <c r="G125" s="73"/>
      <c r="H125" s="79"/>
      <c r="I125" s="73"/>
      <c r="J125" s="73"/>
    </row>
    <row r="126" spans="1:10" s="29" customFormat="1" x14ac:dyDescent="0.2">
      <c r="A126" s="73"/>
      <c r="B126" s="73"/>
      <c r="C126" s="73"/>
      <c r="D126" s="73"/>
      <c r="E126" s="73"/>
      <c r="F126" s="73"/>
      <c r="G126" s="73"/>
      <c r="H126" s="79"/>
      <c r="I126" s="73"/>
      <c r="J126" s="73"/>
    </row>
    <row r="127" spans="1:10" s="29" customFormat="1" x14ac:dyDescent="0.2">
      <c r="A127" s="73"/>
      <c r="B127" s="73"/>
      <c r="C127" s="73"/>
      <c r="D127" s="73"/>
      <c r="E127" s="73"/>
      <c r="F127" s="73"/>
      <c r="G127" s="73"/>
      <c r="H127" s="79"/>
      <c r="I127" s="73"/>
      <c r="J127" s="73"/>
    </row>
    <row r="128" spans="1:10" s="29" customFormat="1" x14ac:dyDescent="0.2">
      <c r="C128" s="26"/>
      <c r="D128" s="26"/>
      <c r="E128" s="26"/>
      <c r="F128" s="26"/>
      <c r="G128" s="26"/>
      <c r="H128" s="30"/>
      <c r="I128" s="26"/>
      <c r="J128" s="26"/>
    </row>
    <row r="129" spans="8:9" s="29" customFormat="1" x14ac:dyDescent="0.2">
      <c r="H129" s="31"/>
    </row>
    <row r="130" spans="8:9" s="29" customFormat="1" x14ac:dyDescent="0.2">
      <c r="H130" s="31"/>
    </row>
    <row r="131" spans="8:9" s="29" customFormat="1" x14ac:dyDescent="0.2">
      <c r="H131" s="31"/>
    </row>
    <row r="132" spans="8:9" s="29" customFormat="1" x14ac:dyDescent="0.2">
      <c r="H132" s="31"/>
    </row>
    <row r="133" spans="8:9" s="29" customFormat="1" x14ac:dyDescent="0.2">
      <c r="H133" s="31"/>
    </row>
    <row r="134" spans="8:9" s="29" customFormat="1" x14ac:dyDescent="0.2">
      <c r="H134" s="31"/>
    </row>
    <row r="135" spans="8:9" s="29" customFormat="1" x14ac:dyDescent="0.2">
      <c r="H135" s="31"/>
    </row>
    <row r="136" spans="8:9" s="29" customFormat="1" x14ac:dyDescent="0.2">
      <c r="H136" s="31"/>
    </row>
    <row r="137" spans="8:9" s="29" customFormat="1" x14ac:dyDescent="0.2">
      <c r="H137" s="32"/>
    </row>
    <row r="138" spans="8:9" x14ac:dyDescent="0.2">
      <c r="H138" s="32"/>
      <c r="I138" s="18"/>
    </row>
    <row r="139" spans="8:9" x14ac:dyDescent="0.2">
      <c r="H139" s="32"/>
      <c r="I139" s="18"/>
    </row>
    <row r="140" spans="8:9" x14ac:dyDescent="0.2">
      <c r="H140" s="32"/>
      <c r="I140" s="18"/>
    </row>
    <row r="141" spans="8:9" x14ac:dyDescent="0.2">
      <c r="H141" s="32"/>
      <c r="I141" s="18"/>
    </row>
    <row r="142" spans="8:9" x14ac:dyDescent="0.2">
      <c r="H142" s="32"/>
      <c r="I142" s="18"/>
    </row>
    <row r="143" spans="8:9" x14ac:dyDescent="0.2">
      <c r="H143" s="32"/>
      <c r="I143" s="18"/>
    </row>
    <row r="144" spans="8:9" x14ac:dyDescent="0.2">
      <c r="H144" s="32"/>
      <c r="I144" s="18"/>
    </row>
    <row r="145" spans="8:9" x14ac:dyDescent="0.2">
      <c r="H145" s="32"/>
      <c r="I145" s="18"/>
    </row>
    <row r="146" spans="8:9" x14ac:dyDescent="0.2">
      <c r="H146" s="32"/>
      <c r="I146" s="18"/>
    </row>
    <row r="147" spans="8:9" x14ac:dyDescent="0.2">
      <c r="H147" s="32"/>
      <c r="I147" s="18"/>
    </row>
    <row r="148" spans="8:9" x14ac:dyDescent="0.2">
      <c r="H148" s="32"/>
      <c r="I148" s="18"/>
    </row>
    <row r="149" spans="8:9" x14ac:dyDescent="0.2">
      <c r="H149" s="32"/>
      <c r="I149" s="18"/>
    </row>
    <row r="150" spans="8:9" x14ac:dyDescent="0.2">
      <c r="H150" s="32"/>
      <c r="I150" s="18"/>
    </row>
    <row r="151" spans="8:9" x14ac:dyDescent="0.2">
      <c r="H151" s="32"/>
      <c r="I151" s="18"/>
    </row>
    <row r="152" spans="8:9" x14ac:dyDescent="0.2">
      <c r="H152" s="32"/>
      <c r="I152" s="18"/>
    </row>
    <row r="153" spans="8:9" x14ac:dyDescent="0.2">
      <c r="H153" s="32"/>
      <c r="I153" s="18"/>
    </row>
    <row r="154" spans="8:9" x14ac:dyDescent="0.2">
      <c r="H154" s="32"/>
      <c r="I154" s="18"/>
    </row>
    <row r="155" spans="8:9" x14ac:dyDescent="0.2">
      <c r="H155" s="32"/>
      <c r="I155" s="18"/>
    </row>
    <row r="156" spans="8:9" x14ac:dyDescent="0.2">
      <c r="H156" s="32"/>
      <c r="I156" s="18"/>
    </row>
    <row r="157" spans="8:9" x14ac:dyDescent="0.2">
      <c r="H157" s="32"/>
      <c r="I157" s="18"/>
    </row>
    <row r="158" spans="8:9" x14ac:dyDescent="0.2">
      <c r="H158" s="32"/>
      <c r="I158" s="18"/>
    </row>
    <row r="159" spans="8:9" x14ac:dyDescent="0.2">
      <c r="H159" s="32"/>
      <c r="I159" s="18"/>
    </row>
    <row r="160" spans="8:9" x14ac:dyDescent="0.2">
      <c r="H160" s="32"/>
      <c r="I160" s="18"/>
    </row>
    <row r="161" spans="8:9" x14ac:dyDescent="0.2">
      <c r="H161" s="32"/>
      <c r="I161" s="18"/>
    </row>
    <row r="162" spans="8:9" x14ac:dyDescent="0.2">
      <c r="H162" s="32"/>
      <c r="I162" s="18"/>
    </row>
    <row r="163" spans="8:9" x14ac:dyDescent="0.2">
      <c r="H163" s="32"/>
      <c r="I163" s="18"/>
    </row>
    <row r="164" spans="8:9" x14ac:dyDescent="0.2">
      <c r="H164" s="32"/>
      <c r="I164" s="18"/>
    </row>
    <row r="165" spans="8:9" x14ac:dyDescent="0.2">
      <c r="H165" s="32"/>
      <c r="I165" s="18"/>
    </row>
    <row r="166" spans="8:9" x14ac:dyDescent="0.2">
      <c r="H166" s="32"/>
      <c r="I166" s="18"/>
    </row>
    <row r="167" spans="8:9" x14ac:dyDescent="0.2">
      <c r="H167" s="32"/>
      <c r="I167" s="18"/>
    </row>
    <row r="168" spans="8:9" x14ac:dyDescent="0.2">
      <c r="H168" s="32"/>
      <c r="I168" s="18"/>
    </row>
    <row r="169" spans="8:9" x14ac:dyDescent="0.2">
      <c r="H169" s="32"/>
      <c r="I169" s="18"/>
    </row>
    <row r="170" spans="8:9" x14ac:dyDescent="0.2">
      <c r="H170" s="32"/>
      <c r="I170" s="18"/>
    </row>
    <row r="171" spans="8:9" x14ac:dyDescent="0.2">
      <c r="H171" s="32"/>
      <c r="I171" s="18"/>
    </row>
    <row r="172" spans="8:9" x14ac:dyDescent="0.2">
      <c r="H172" s="32"/>
      <c r="I172" s="18"/>
    </row>
    <row r="173" spans="8:9" x14ac:dyDescent="0.2">
      <c r="H173" s="32"/>
      <c r="I173" s="18"/>
    </row>
    <row r="174" spans="8:9" x14ac:dyDescent="0.2">
      <c r="H174" s="32"/>
      <c r="I174" s="18"/>
    </row>
    <row r="175" spans="8:9" x14ac:dyDescent="0.2">
      <c r="H175" s="32"/>
      <c r="I175" s="18"/>
    </row>
    <row r="176" spans="8:9" x14ac:dyDescent="0.2">
      <c r="H176" s="32"/>
      <c r="I176" s="18"/>
    </row>
    <row r="177" spans="2:9" x14ac:dyDescent="0.2">
      <c r="H177" s="32"/>
      <c r="I177" s="18"/>
    </row>
    <row r="178" spans="2:9" x14ac:dyDescent="0.2">
      <c r="H178" s="32"/>
      <c r="I178" s="18"/>
    </row>
    <row r="179" spans="2:9" x14ac:dyDescent="0.2">
      <c r="H179" s="32"/>
      <c r="I179" s="18"/>
    </row>
    <row r="180" spans="2:9" x14ac:dyDescent="0.2">
      <c r="H180" s="32"/>
      <c r="I180" s="18"/>
    </row>
    <row r="181" spans="2:9" x14ac:dyDescent="0.2">
      <c r="H181" s="32"/>
      <c r="I181" s="18"/>
    </row>
    <row r="182" spans="2:9" x14ac:dyDescent="0.2">
      <c r="H182" s="32"/>
      <c r="I182" s="18"/>
    </row>
    <row r="183" spans="2:9" x14ac:dyDescent="0.2">
      <c r="H183" s="32"/>
      <c r="I183" s="18"/>
    </row>
    <row r="184" spans="2:9" x14ac:dyDescent="0.2">
      <c r="H184" s="32"/>
      <c r="I184" s="18"/>
    </row>
    <row r="185" spans="2:9" x14ac:dyDescent="0.2">
      <c r="H185" s="32"/>
      <c r="I185" s="18"/>
    </row>
    <row r="186" spans="2:9" x14ac:dyDescent="0.2">
      <c r="H186" s="19"/>
      <c r="I186" s="18"/>
    </row>
    <row r="187" spans="2:9" x14ac:dyDescent="0.2">
      <c r="H187" s="19"/>
      <c r="I187" s="18"/>
    </row>
    <row r="188" spans="2:9" x14ac:dyDescent="0.2">
      <c r="H188" s="33"/>
      <c r="I188" s="18"/>
    </row>
    <row r="189" spans="2:9" x14ac:dyDescent="0.2">
      <c r="B189" s="34"/>
      <c r="C189" s="34"/>
      <c r="D189" s="34"/>
      <c r="E189" s="35"/>
      <c r="F189" s="35"/>
      <c r="G189" s="35"/>
      <c r="H189" s="33"/>
      <c r="I189" s="18"/>
    </row>
    <row r="190" spans="2:9" x14ac:dyDescent="0.2">
      <c r="G190" s="36"/>
      <c r="H190" s="19"/>
      <c r="I190" s="18"/>
    </row>
    <row r="191" spans="2:9" x14ac:dyDescent="0.2">
      <c r="H191" s="19"/>
      <c r="I191" s="18"/>
    </row>
    <row r="192" spans="2:9" x14ac:dyDescent="0.2">
      <c r="H192" s="19"/>
      <c r="I192" s="18"/>
    </row>
    <row r="193" spans="8:9" x14ac:dyDescent="0.2">
      <c r="H193" s="19"/>
      <c r="I193" s="18"/>
    </row>
    <row r="194" spans="8:9" x14ac:dyDescent="0.2">
      <c r="H194" s="19"/>
      <c r="I194" s="18"/>
    </row>
    <row r="195" spans="8:9" x14ac:dyDescent="0.2">
      <c r="H195" s="19"/>
      <c r="I195" s="18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2019-02-11T17:54:06Z</dcterms:modified>
</cp:coreProperties>
</file>